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U:\Suzanne's Stuff\Projects\ALL RETREAT PLANNING DOCUMENTS\"/>
    </mc:Choice>
  </mc:AlternateContent>
  <xr:revisionPtr revIDLastSave="0" documentId="13_ncr:1_{6BEF58D7-2A1F-43A7-B879-9A0860F84795}" xr6:coauthVersionLast="47" xr6:coauthVersionMax="47" xr10:uidLastSave="{00000000-0000-0000-0000-000000000000}"/>
  <bookViews>
    <workbookView xWindow="19080" yWindow="-120" windowWidth="19440" windowHeight="15000" tabRatio="874" xr2:uid="{00000000-000D-0000-FFFF-FFFF00000000}"/>
  </bookViews>
  <sheets>
    <sheet name="Begin Here- Page 1" sheetId="6" r:id="rId1"/>
    <sheet name="Lodging - Page 2" sheetId="4" r:id="rId2"/>
    <sheet name="Meals - Page 3" sheetId="7" r:id="rId3"/>
    <sheet name="Summary - Page 4" sheetId="8" r:id="rId4"/>
    <sheet name="Office Use Only" sheetId="2" state="hidden" r:id="rId5"/>
  </sheets>
  <definedNames>
    <definedName name="_xlnm.Print_Area" localSheetId="0">'Begin Here- Page 1'!$A$1:$F$13</definedName>
    <definedName name="_xlnm.Print_Area" localSheetId="1">'Lodging - Page 2'!$A$1:$R$76</definedName>
    <definedName name="_xlnm.Print_Area" localSheetId="2">'Meals - Page 3'!$B$1:$S$41</definedName>
    <definedName name="_xlnm.Print_Area" localSheetId="3">'Summary - Page 4'!$B$1:$H$57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8" l="1"/>
  <c r="K8" i="4"/>
  <c r="K9" i="4"/>
  <c r="K10" i="4"/>
  <c r="K11" i="4"/>
  <c r="K12" i="4"/>
  <c r="K13" i="4"/>
  <c r="E67" i="4"/>
  <c r="F67" i="4"/>
  <c r="G67" i="4"/>
  <c r="H67" i="4"/>
  <c r="I67" i="4"/>
  <c r="K17" i="4"/>
  <c r="P67" i="4"/>
  <c r="H39" i="8"/>
  <c r="C39" i="8"/>
  <c r="C40" i="8"/>
  <c r="D40" i="2"/>
  <c r="H41" i="8"/>
  <c r="D41" i="2"/>
  <c r="K31" i="4"/>
  <c r="K18" i="4"/>
  <c r="K19" i="4"/>
  <c r="K20" i="4"/>
  <c r="C18" i="8"/>
  <c r="C19" i="8"/>
  <c r="K58" i="4"/>
  <c r="D11" i="2"/>
  <c r="K27" i="4"/>
  <c r="K28" i="4"/>
  <c r="K29" i="4"/>
  <c r="K30" i="4"/>
  <c r="K56" i="4"/>
  <c r="K24" i="4"/>
  <c r="K25" i="4"/>
  <c r="K26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4" i="4"/>
  <c r="K55" i="4"/>
  <c r="K57" i="4"/>
  <c r="K59" i="4"/>
  <c r="K60" i="4"/>
  <c r="K61" i="4"/>
  <c r="K62" i="4"/>
  <c r="K63" i="4"/>
  <c r="K64" i="4"/>
  <c r="K65" i="4"/>
  <c r="K66" i="4"/>
  <c r="C8" i="8"/>
  <c r="D48" i="2"/>
  <c r="D49" i="2"/>
  <c r="D47" i="2"/>
  <c r="D44" i="2"/>
  <c r="D45" i="2"/>
  <c r="D43" i="2"/>
  <c r="H17" i="8"/>
  <c r="B70" i="4"/>
  <c r="D39" i="2"/>
  <c r="H40" i="8"/>
  <c r="H38" i="8"/>
  <c r="C38" i="8"/>
  <c r="D38" i="2"/>
  <c r="H16" i="8"/>
  <c r="D37" i="2"/>
  <c r="E3" i="2"/>
  <c r="D3" i="2"/>
  <c r="C3" i="2"/>
  <c r="C45" i="8"/>
  <c r="H18" i="8"/>
  <c r="D31" i="2"/>
  <c r="D32" i="7"/>
  <c r="S3" i="7"/>
  <c r="S28" i="7"/>
  <c r="R3" i="7"/>
  <c r="G11" i="7"/>
  <c r="Q3" i="7"/>
  <c r="Q19" i="7"/>
  <c r="O67" i="4"/>
  <c r="N67" i="4"/>
  <c r="H19" i="8"/>
  <c r="D30" i="2"/>
  <c r="D34" i="7"/>
  <c r="D33" i="7"/>
  <c r="B71" i="4"/>
  <c r="B69" i="4"/>
  <c r="P3" i="7"/>
  <c r="E11" i="7"/>
  <c r="O3" i="7"/>
  <c r="D7" i="8"/>
  <c r="N3" i="7"/>
  <c r="N19" i="7"/>
  <c r="C57" i="8"/>
  <c r="C56" i="8"/>
  <c r="C55" i="8"/>
  <c r="C11" i="7"/>
  <c r="D11" i="7"/>
  <c r="R19" i="7"/>
  <c r="E19" i="7"/>
  <c r="H11" i="7"/>
  <c r="H19" i="7"/>
  <c r="Q11" i="7"/>
  <c r="C31" i="8"/>
  <c r="D23" i="2"/>
  <c r="C32" i="8"/>
  <c r="D24" i="2"/>
  <c r="C30" i="8"/>
  <c r="D22" i="2"/>
  <c r="C22" i="8"/>
  <c r="D13" i="2"/>
  <c r="C24" i="8"/>
  <c r="D15" i="2"/>
  <c r="C23" i="8"/>
  <c r="D14" i="2"/>
  <c r="C25" i="8"/>
  <c r="D16" i="2"/>
  <c r="S11" i="7"/>
  <c r="N11" i="7"/>
  <c r="C29" i="8"/>
  <c r="D21" i="2"/>
  <c r="C21" i="8"/>
  <c r="D12" i="2"/>
  <c r="N28" i="7"/>
  <c r="C49" i="8"/>
  <c r="D10" i="2"/>
  <c r="C28" i="8"/>
  <c r="D20" i="2"/>
  <c r="C26" i="8"/>
  <c r="D17" i="2"/>
  <c r="O28" i="7"/>
  <c r="C7" i="8"/>
  <c r="C33" i="8"/>
  <c r="D25" i="2"/>
  <c r="D19" i="2"/>
  <c r="D42" i="2"/>
  <c r="J13" i="7"/>
  <c r="K67" i="4"/>
  <c r="N5" i="7"/>
  <c r="N6" i="7"/>
  <c r="C10" i="8"/>
  <c r="D26" i="2"/>
  <c r="D18" i="2"/>
  <c r="I47" i="8"/>
  <c r="D27" i="2"/>
  <c r="K13" i="7"/>
  <c r="D46" i="2"/>
  <c r="D34" i="2"/>
  <c r="D35" i="2"/>
  <c r="D36" i="2"/>
  <c r="D29" i="2"/>
  <c r="D28" i="2"/>
  <c r="D33" i="2"/>
  <c r="D32" i="2"/>
  <c r="G7" i="8"/>
  <c r="R11" i="7"/>
  <c r="S19" i="7"/>
  <c r="D19" i="7"/>
  <c r="H7" i="8"/>
  <c r="O19" i="7"/>
  <c r="G19" i="7"/>
  <c r="C19" i="7"/>
  <c r="E7" i="8"/>
  <c r="P11" i="7"/>
  <c r="R28" i="7"/>
  <c r="P28" i="7"/>
  <c r="O11" i="7"/>
  <c r="Q28" i="7"/>
  <c r="P19" i="7"/>
  <c r="F19" i="7"/>
  <c r="F11" i="7"/>
  <c r="F7" i="8"/>
  <c r="O4" i="7"/>
  <c r="D8" i="8"/>
  <c r="C9" i="8"/>
  <c r="O5" i="7"/>
  <c r="D9" i="8"/>
  <c r="O6" i="7"/>
  <c r="D10" i="8"/>
  <c r="P4" i="7"/>
  <c r="E8" i="8"/>
  <c r="P5" i="7"/>
  <c r="P6" i="7"/>
  <c r="E10" i="8"/>
  <c r="Q4" i="7"/>
  <c r="F8" i="8"/>
  <c r="E9" i="8"/>
  <c r="Q5" i="7"/>
  <c r="F9" i="8"/>
  <c r="Q6" i="7"/>
  <c r="F10" i="8"/>
  <c r="R4" i="7"/>
  <c r="G8" i="8"/>
  <c r="R5" i="7"/>
  <c r="G9" i="8"/>
  <c r="R6" i="7"/>
  <c r="G10" i="8"/>
  <c r="S4" i="7"/>
  <c r="H8" i="8"/>
  <c r="S5" i="7"/>
  <c r="H9" i="8"/>
  <c r="S6" i="7"/>
  <c r="H10" i="8"/>
</calcChain>
</file>

<file path=xl/sharedStrings.xml><?xml version="1.0" encoding="utf-8"?>
<sst xmlns="http://schemas.openxmlformats.org/spreadsheetml/2006/main" count="297" uniqueCount="170">
  <si>
    <t>Bunk House</t>
  </si>
  <si>
    <t># of beds</t>
  </si>
  <si>
    <t>Bunk #1</t>
  </si>
  <si>
    <t>Bunk #2</t>
  </si>
  <si>
    <t>Bunk #3</t>
  </si>
  <si>
    <t>Bunk #4</t>
  </si>
  <si>
    <t>Bunk #5</t>
  </si>
  <si>
    <t>Bunk #6</t>
  </si>
  <si>
    <t>Breakfast</t>
  </si>
  <si>
    <t>Lunch</t>
  </si>
  <si>
    <t>Dinner</t>
  </si>
  <si>
    <t>Private Rooms</t>
  </si>
  <si>
    <t>Lodges</t>
  </si>
  <si>
    <t>Group Name</t>
  </si>
  <si>
    <t># Nights</t>
  </si>
  <si>
    <t># Meals</t>
  </si>
  <si>
    <t>Sub-Group</t>
  </si>
  <si>
    <t>Item</t>
  </si>
  <si>
    <t>Quantity</t>
  </si>
  <si>
    <t>Notes</t>
  </si>
  <si>
    <t>DISCOUNTS</t>
  </si>
  <si>
    <t>GROUP LEADER STAYS FREE (FACILITY DISCOUNT)</t>
  </si>
  <si>
    <t>Entered by Guest Services Coordinator</t>
  </si>
  <si>
    <t>GROUP LEADER STAYS FREE (LODGING DISCOUNT)</t>
  </si>
  <si>
    <t>GROUP LEADER STAYS FREE (MEAL DISCOUNT)</t>
  </si>
  <si>
    <t>SECURITY DEPOSIT (REFUNDANBLE IN NO DAMAGES)</t>
  </si>
  <si>
    <t>Entered by Sales Coordinator</t>
  </si>
  <si>
    <t>NO LINENS DISCOUNT</t>
  </si>
  <si>
    <t>Calculated from "No" selected by each lodging type</t>
  </si>
  <si>
    <t>OE-LGR LODGING FEES</t>
  </si>
  <si>
    <t>BUNKS (NO LINENS) - X NIGHTS</t>
  </si>
  <si>
    <t>LODGES 1X OCC (INCL. LINENS) - X NIGHTS</t>
  </si>
  <si>
    <t>LODGES 2X OCC (INCL. LINENS) - X NIGHTS</t>
  </si>
  <si>
    <t>LODGES 3X OCC (INCL. LINENS) - X NIGHTS</t>
  </si>
  <si>
    <t>LODGES 4X OCC (INCL. LINENS) - X NIGHTS</t>
  </si>
  <si>
    <t>LODGES 5X OCC (INCL. LINENS) - X NIGHTS</t>
  </si>
  <si>
    <t>LODGES 6X OCC (INCL. LINENS) - X NIGHTS</t>
  </si>
  <si>
    <t>PRIVATE ROOMS 1X OCC (INCL. LINENS) - X NIGHTS</t>
  </si>
  <si>
    <t>PRIVATE ROOMS 2X OCC (INCL. LINENS) - X NIGHTS</t>
  </si>
  <si>
    <t>CABINS 1X OCC (INCL. LINENS) - X NIGHTS</t>
  </si>
  <si>
    <t>CABINS 2X OCC (INCL. LINENS) - X NIGHTS</t>
  </si>
  <si>
    <t>CABINS 3X OCC (INCL. LINENS) - X NIGHTS</t>
  </si>
  <si>
    <t>CABINS 4X OCC (INCL. LINENS) - X NIGHTS</t>
  </si>
  <si>
    <t>CABINS 5X OCC (INCL. LINENS) - X NIGHTS</t>
  </si>
  <si>
    <t>CABINS 6-8X OCC (INCL. LINENS) - X NIGHTS</t>
  </si>
  <si>
    <t>ALL MEAL RATES</t>
  </si>
  <si>
    <t>ADULT - X MEAL PACKAGE</t>
  </si>
  <si>
    <t>OE-GR FACILITY FEES</t>
  </si>
  <si>
    <t>ADULT FACILITY USE - X NIGHTS</t>
  </si>
  <si>
    <t>CHILD 13-17 YRS LODGING (INCL. LINENS) - X NIGHTS</t>
  </si>
  <si>
    <t>CHILD 13-17 YRS - X MEAL PACKAGE</t>
  </si>
  <si>
    <t>CHILD 13-17 YRS FACILITY USE - X NIGHTS</t>
  </si>
  <si>
    <t>CHILD LODGING (8-12 YRS)</t>
  </si>
  <si>
    <t>CHILD 8-12 YRS - X MEAL PACKAGE</t>
  </si>
  <si>
    <t>CHILD 8-12 YRS FACILITY USE - X NIGHTS</t>
  </si>
  <si>
    <t>CHILD 4-7 YRS LODGING (INCL. LINENS) - X NIGHTS</t>
  </si>
  <si>
    <t>CHILD 4-7 YRS - X MEAL PACKAGE</t>
  </si>
  <si>
    <t>CHILD 4-7 YRS FACILITY USE - X NIGHTS</t>
  </si>
  <si>
    <t>CHILD 1-3 YRS - X MEAL PACKAGE</t>
  </si>
  <si>
    <t>OE PARTIAL/CHILD</t>
  </si>
  <si>
    <t>Cabin #</t>
  </si>
  <si>
    <t>22-</t>
  </si>
  <si>
    <t>29-</t>
  </si>
  <si>
    <t>31-</t>
  </si>
  <si>
    <t>28-</t>
  </si>
  <si>
    <t>Total</t>
  </si>
  <si>
    <t>109 (ADA)</t>
  </si>
  <si>
    <t>110 (ADA)</t>
  </si>
  <si>
    <t>Arrival Date</t>
  </si>
  <si>
    <t>Departure Date</t>
  </si>
  <si>
    <t>First Meal</t>
  </si>
  <si>
    <t>Event Name</t>
  </si>
  <si>
    <t># of nights</t>
  </si>
  <si>
    <t>Guest Names 
(if Known)</t>
  </si>
  <si>
    <t xml:space="preserve"> </t>
  </si>
  <si>
    <t>Guests ages 4-7</t>
  </si>
  <si>
    <t>Guests ages 8+</t>
  </si>
  <si>
    <t>Part Time - OVERNIGHT</t>
  </si>
  <si>
    <t>This is the Last Page. You're all done! Please SAVE the worksheet and SEND to Refreshing Mountain.</t>
  </si>
  <si>
    <t>Final Numbers Spreadsheet - FULL TIME GUESTS</t>
  </si>
  <si>
    <t>Summary</t>
  </si>
  <si>
    <t># of Guests</t>
  </si>
  <si>
    <t>BUNKS</t>
  </si>
  <si>
    <t xml:space="preserve">PRIVATE ROOMS 1X OCC </t>
  </si>
  <si>
    <t xml:space="preserve">PRIVATE ROOMS 2X OCC </t>
  </si>
  <si>
    <t xml:space="preserve">LODGES 1X OCC </t>
  </si>
  <si>
    <t xml:space="preserve">LODGES 2X OCC </t>
  </si>
  <si>
    <t>LODGES 3X OCC</t>
  </si>
  <si>
    <t xml:space="preserve">LODGES 4X OCC </t>
  </si>
  <si>
    <t xml:space="preserve">LODGES 5X OCC </t>
  </si>
  <si>
    <t xml:space="preserve">LODGES 6X OCC </t>
  </si>
  <si>
    <t xml:space="preserve">CABINS 1X OCC </t>
  </si>
  <si>
    <t xml:space="preserve">CABINS 2X OCC </t>
  </si>
  <si>
    <t>CABINS 3X OCC</t>
  </si>
  <si>
    <t xml:space="preserve">CABINS 4X OCC </t>
  </si>
  <si>
    <t xml:space="preserve">CABINS 5X OCC </t>
  </si>
  <si>
    <t>CHILD LODGING (4-7 YRS)</t>
  </si>
  <si>
    <t>FULL TIME - ADULTS</t>
  </si>
  <si>
    <t xml:space="preserve">PARTIAL STAY BUNKS </t>
  </si>
  <si>
    <t xml:space="preserve">PARTIAL STAY CABINS </t>
  </si>
  <si>
    <t xml:space="preserve">CABINS 6X-8X OCC </t>
  </si>
  <si>
    <r>
      <t xml:space="preserve">FULL TIME - CHILDREN </t>
    </r>
    <r>
      <rPr>
        <b/>
        <sz val="12"/>
        <rFont val="Trebuchet MS"/>
        <family val="2"/>
      </rPr>
      <t>(attending with their parents)</t>
    </r>
  </si>
  <si>
    <t>PART TIME - CHILDREN (attending with their parents)</t>
  </si>
  <si>
    <t>PARTIAL STAY PRIVATE ROOMS/LODGES</t>
  </si>
  <si>
    <t>DAY GUEST</t>
  </si>
  <si>
    <t>DAY GUESTS (no meals)</t>
  </si>
  <si>
    <t>Guys/ Girls?</t>
  </si>
  <si>
    <t>xxxx</t>
  </si>
  <si>
    <t>MEALS PAGE</t>
  </si>
  <si>
    <t>FULL TIME - MEALS</t>
  </si>
  <si>
    <t xml:space="preserve">The gray boxes below are a summary of what you have filled in on the previous pages. </t>
  </si>
  <si>
    <r>
      <t xml:space="preserve">LODGING - </t>
    </r>
    <r>
      <rPr>
        <b/>
        <sz val="14"/>
        <color rgb="FFFFDAA3"/>
        <rFont val="Trebuchet MS"/>
        <family val="2"/>
      </rPr>
      <t>PART TIME</t>
    </r>
    <r>
      <rPr>
        <b/>
        <sz val="14"/>
        <color theme="0"/>
        <rFont val="Trebuchet MS"/>
        <family val="2"/>
      </rPr>
      <t xml:space="preserve"> OVERNIGHT</t>
    </r>
  </si>
  <si>
    <t>This is a Summary of your FULL TIME guests for each meal (adults and children combined).</t>
  </si>
  <si>
    <r>
      <t xml:space="preserve">LODGING </t>
    </r>
    <r>
      <rPr>
        <b/>
        <sz val="16"/>
        <color rgb="FF96DB8D"/>
        <rFont val="Trebuchet MS"/>
        <family val="2"/>
      </rPr>
      <t>FULL TIME</t>
    </r>
    <r>
      <rPr>
        <b/>
        <sz val="16"/>
        <color theme="0"/>
        <rFont val="Trebuchet MS"/>
        <family val="2"/>
      </rPr>
      <t xml:space="preserve"> - OVERNIGHT</t>
    </r>
  </si>
  <si>
    <t>PART TIME - ADULTS (8 YRS+)</t>
  </si>
  <si>
    <t>Note: includes any occupancy &gt; 5 (to allow for exceptions, ex: Gill's group)</t>
  </si>
  <si>
    <t>CHILD BUNKS (4-7 YRS)</t>
  </si>
  <si>
    <t>CHILD LODGE/CABIN/PR (4-7 YRS)</t>
  </si>
  <si>
    <t>CHILD 8-12 YRS LODGING (INCL. LINENS) - X NIGHTS</t>
  </si>
  <si>
    <t>PARTIAL STAY BUNKS (NO LINENS) ages 8+</t>
  </si>
  <si>
    <t>PARTIAL STAY BUNKS (NO LINENS) ages 4-7</t>
  </si>
  <si>
    <t>PARTIAL STAY LODGE/CABIN/PR (INCL. LINENS) ages 4-7</t>
  </si>
  <si>
    <t>PARTIAL STAY LODGE/CABIN/PR (INCL. LINENS) ages 8+</t>
  </si>
  <si>
    <t>Note: includes any occupancy &gt; 2 (to allow for exceptions, ex: Gill's group)</t>
  </si>
  <si>
    <t>Note: includes any occupancy &gt; 6 (to allow for exceptions, ex: Gill's group)</t>
  </si>
  <si>
    <r>
      <t xml:space="preserve">PART TIME GUESTS - </t>
    </r>
    <r>
      <rPr>
        <b/>
        <sz val="26"/>
        <color rgb="FFFFB13F"/>
        <rFont val="Trebuchet MS"/>
        <family val="2"/>
      </rPr>
      <t>OVERNIGHT</t>
    </r>
  </si>
  <si>
    <r>
      <t xml:space="preserve">PART TIME GUESTS - </t>
    </r>
    <r>
      <rPr>
        <b/>
        <sz val="24"/>
        <color rgb="FFFFB13F"/>
        <rFont val="Trebuchet MS"/>
        <family val="2"/>
      </rPr>
      <t>DAY - WITH MEALS</t>
    </r>
  </si>
  <si>
    <r>
      <rPr>
        <b/>
        <i/>
        <sz val="14"/>
        <color theme="1"/>
        <rFont val="Trebuchet MS"/>
        <family val="2"/>
      </rPr>
      <t>Instructions:</t>
    </r>
    <r>
      <rPr>
        <b/>
        <i/>
        <sz val="12"/>
        <color theme="1"/>
        <rFont val="Trebuchet MS"/>
        <family val="2"/>
      </rPr>
      <t xml:space="preserve"> </t>
    </r>
    <r>
      <rPr>
        <i/>
        <sz val="12"/>
        <color theme="1"/>
        <rFont val="Trebuchet MS"/>
        <family val="2"/>
      </rPr>
      <t>From the Lodging Page, you indicated the following Part Time Guests - Overnight. Please tally which meals they will eat according to their ages. (You do not need to tally ages 1-3).</t>
    </r>
  </si>
  <si>
    <r>
      <t xml:space="preserve">PART TIME GUESTS - </t>
    </r>
    <r>
      <rPr>
        <b/>
        <sz val="24"/>
        <color rgb="FFFFB13F"/>
        <rFont val="Trebuchet MS"/>
        <family val="2"/>
      </rPr>
      <t xml:space="preserve">DAY - </t>
    </r>
    <r>
      <rPr>
        <b/>
        <sz val="20"/>
        <color rgb="FFFFB13F"/>
        <rFont val="Trebuchet MS"/>
        <family val="2"/>
      </rPr>
      <t>(NO MEALS OR OVERNIGHT)</t>
    </r>
  </si>
  <si>
    <r>
      <t xml:space="preserve">Towels &amp; Linens </t>
    </r>
    <r>
      <rPr>
        <b/>
        <sz val="11"/>
        <color rgb="FF49701E"/>
        <rFont val="Trebuchet MS"/>
        <family val="2"/>
      </rPr>
      <t>Yes</t>
    </r>
    <r>
      <rPr>
        <sz val="11"/>
        <color theme="1"/>
        <rFont val="Trebuchet MS"/>
        <family val="2"/>
      </rPr>
      <t xml:space="preserve"> or </t>
    </r>
    <r>
      <rPr>
        <b/>
        <sz val="11"/>
        <color rgb="FF49701E"/>
        <rFont val="Trebuchet MS"/>
        <family val="2"/>
      </rPr>
      <t>No</t>
    </r>
    <r>
      <rPr>
        <sz val="11"/>
        <color rgb="FF49701E"/>
        <rFont val="Trebuchet MS"/>
        <family val="2"/>
      </rPr>
      <t>?</t>
    </r>
  </si>
  <si>
    <t>Start Date:</t>
  </si>
  <si>
    <t xml:space="preserve"> End Date:</t>
  </si>
  <si>
    <t>Name:</t>
  </si>
  <si>
    <t xml:space="preserve"> Name:</t>
  </si>
  <si>
    <t xml:space="preserve"> Start Date:</t>
  </si>
  <si>
    <t>End Date:</t>
  </si>
  <si>
    <r>
      <t>MEAL COUNTS TOTAL - (Full Time PLUS Part Time)-</t>
    </r>
    <r>
      <rPr>
        <sz val="11"/>
        <color theme="0"/>
        <rFont val="Trebuchet MS"/>
        <family val="2"/>
      </rPr>
      <t xml:space="preserve">(Please note that these totals </t>
    </r>
    <r>
      <rPr>
        <sz val="11"/>
        <color rgb="FFFF7D7D"/>
        <rFont val="Trebuchet MS"/>
        <family val="2"/>
      </rPr>
      <t>do not include</t>
    </r>
    <r>
      <rPr>
        <sz val="11"/>
        <color theme="0"/>
        <rFont val="Trebuchet MS"/>
        <family val="2"/>
      </rPr>
      <t xml:space="preserve"> Part Time Children ages 1-3).</t>
    </r>
  </si>
  <si>
    <r>
      <t xml:space="preserve">LODGING - </t>
    </r>
    <r>
      <rPr>
        <sz val="22"/>
        <color rgb="FF92D050"/>
        <rFont val="Trebuchet MS"/>
        <family val="2"/>
      </rPr>
      <t>FULL TIME</t>
    </r>
  </si>
  <si>
    <r>
      <t xml:space="preserve">LODGING - </t>
    </r>
    <r>
      <rPr>
        <sz val="22"/>
        <color rgb="FFFFB13F"/>
        <rFont val="Trebuchet MS"/>
        <family val="2"/>
      </rPr>
      <t>PART TIME</t>
    </r>
  </si>
  <si>
    <t>PARTIAL STAY FACILITY USE (ages 8+)</t>
  </si>
  <si>
    <t>PARTIAL STAY BREAKFAST (ages 8+)</t>
  </si>
  <si>
    <t>PARTIAL STAY LUNCH (ages 8+)</t>
  </si>
  <si>
    <t>PARTIAL STAY DINNER (ages 8+)</t>
  </si>
  <si>
    <t>PARTIAL STAY FACILITY USE (ages 4-7)</t>
  </si>
  <si>
    <t>PARTIAL STAY BREAKFAST (ages 4-7)</t>
  </si>
  <si>
    <t>PARTIAL STAY LUNCH (ages 4-7)</t>
  </si>
  <si>
    <t>PARTIAL STAY DINNER (ages 4-7)</t>
  </si>
  <si>
    <t>Yes</t>
  </si>
  <si>
    <t>Linens are Provided</t>
  </si>
  <si>
    <t>How many part time guests per day?</t>
  </si>
  <si>
    <r>
      <rPr>
        <b/>
        <i/>
        <sz val="12"/>
        <color theme="1"/>
        <rFont val="Trebuchet MS"/>
        <family val="2"/>
      </rPr>
      <t>Instructions:</t>
    </r>
    <r>
      <rPr>
        <i/>
        <sz val="12"/>
        <color theme="1"/>
        <rFont val="Trebuchet MS"/>
        <family val="2"/>
      </rPr>
      <t xml:space="preserve"> If you have Part Time Guests coming for the DAY ONLY and NOT getting meals OR staying overnight, indicate which day(s) they will be here. (NOTE: All guests on site over a meal MUST purchase that meal which means they would go above in Section 2). This section is for Day Guests NOT purchasing meals or staying overnight. (Only list guests ages 8+).</t>
    </r>
  </si>
  <si>
    <t># of Meals on Contract</t>
  </si>
  <si>
    <t>1 Queen Bed.</t>
  </si>
  <si>
    <t>Each Lodge has 4 beds total. 2 Queen and 2 Bunk Beds.</t>
  </si>
  <si>
    <t>Each Cabin has 7 beds total. 1 Queen, 4 Bunk Beds, 1 Futon, and 1 Reclining chair.</t>
  </si>
  <si>
    <t>v.4</t>
  </si>
  <si>
    <r>
      <rPr>
        <b/>
        <i/>
        <sz val="14"/>
        <rFont val="Trebuchet MS"/>
        <family val="2"/>
      </rPr>
      <t>Instructions:</t>
    </r>
    <r>
      <rPr>
        <i/>
        <sz val="12"/>
        <rFont val="Trebuchet MS"/>
        <family val="2"/>
      </rPr>
      <t xml:space="preserve"> If you have Part Time Guests coming for the DAY (not overnight), indicate which meals they will eat according to their ages.  (You do not need to tally ages 1-3).</t>
    </r>
  </si>
  <si>
    <t>CHILD LODGING (1-3 YRS) - NA</t>
  </si>
  <si>
    <t>CHILD LODGING (13-17 YRS)- NA</t>
  </si>
  <si>
    <t>CHILD BUNKS (1-3 YRS) - NA</t>
  </si>
  <si>
    <t>CHILD LODGE/CABIN/PR (1-3 YRS) - NA</t>
  </si>
  <si>
    <t>No</t>
  </si>
  <si>
    <t xml:space="preserve">*Guests in the Bunks must bring their own bedding, pillows, towels, etc. (The only thing provided is a bunk mattress). </t>
  </si>
  <si>
    <t>NA</t>
  </si>
  <si>
    <r>
      <t xml:space="preserve">*Towels &amp; Linens </t>
    </r>
    <r>
      <rPr>
        <b/>
        <sz val="8"/>
        <color rgb="FFC00000"/>
        <rFont val="Trebuchet MS"/>
        <family val="2"/>
      </rPr>
      <t>are NOT provided in Bunks</t>
    </r>
  </si>
  <si>
    <t>*Only list children's ages that are attending WITH a parent. If they are not attending with a parent, list them as a "Guest".</t>
  </si>
  <si>
    <t xml:space="preserve">*Ages 
8-12 </t>
  </si>
  <si>
    <t xml:space="preserve">*Ages 
4-7 </t>
  </si>
  <si>
    <t>*Ages   8-12</t>
  </si>
  <si>
    <t>*Ages   4-7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</si>
</sst>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/dd/yy;@"/>
    <numFmt numFmtId="165" formatCode="[$-F800]dddd\,\ mmmm\ dd\,\ yyyy"/>
    <numFmt numFmtId="166" formatCode="ddd"/>
    <numFmt numFmtId="167" formatCode="&quot;has&quot;\ 0\ &quot;beds&quot;"/>
    <numFmt numFmtId="168" formatCode="0;;;@"/>
  </numFmts>
  <fonts count="6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9"/>
      <name val="Trebuchet MS"/>
      <family val="2"/>
    </font>
    <font>
      <sz val="9"/>
      <name val="Trebuchet MS"/>
      <family val="2"/>
    </font>
    <font>
      <sz val="11"/>
      <color theme="1"/>
      <name val="Trebuchet MS"/>
      <family val="2"/>
    </font>
    <font>
      <sz val="10"/>
      <name val="Trebuchet MS"/>
      <family val="2"/>
    </font>
    <font>
      <b/>
      <sz val="20"/>
      <color theme="0"/>
      <name val="Trebuchet MS"/>
      <family val="2"/>
    </font>
    <font>
      <b/>
      <sz val="11"/>
      <color theme="1"/>
      <name val="Trebuchet MS"/>
      <family val="2"/>
    </font>
    <font>
      <sz val="9"/>
      <color theme="1"/>
      <name val="Trebuchet MS"/>
      <family val="2"/>
    </font>
    <font>
      <sz val="18"/>
      <color theme="1"/>
      <name val="Trebuchet MS"/>
      <family val="2"/>
    </font>
    <font>
      <b/>
      <sz val="18"/>
      <color theme="0"/>
      <name val="Trebuchet MS"/>
      <family val="2"/>
    </font>
    <font>
      <i/>
      <sz val="16"/>
      <color theme="1"/>
      <name val="Trebuchet MS"/>
      <family val="2"/>
    </font>
    <font>
      <i/>
      <sz val="14"/>
      <color theme="1"/>
      <name val="Trebuchet MS"/>
      <family val="2"/>
    </font>
    <font>
      <b/>
      <i/>
      <sz val="14"/>
      <color theme="1"/>
      <name val="Trebuchet MS"/>
      <family val="2"/>
    </font>
    <font>
      <sz val="11"/>
      <color theme="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2"/>
      <color theme="1"/>
      <name val="Trebuchet MS"/>
      <family val="2"/>
    </font>
    <font>
      <sz val="12"/>
      <color theme="0"/>
      <name val="Trebuchet MS"/>
      <family val="2"/>
    </font>
    <font>
      <i/>
      <sz val="12"/>
      <color theme="1"/>
      <name val="Trebuchet MS"/>
      <family val="2"/>
    </font>
    <font>
      <b/>
      <i/>
      <sz val="12"/>
      <color theme="1"/>
      <name val="Trebuchet MS"/>
      <family val="2"/>
    </font>
    <font>
      <b/>
      <sz val="14"/>
      <color theme="0"/>
      <name val="Trebuchet MS"/>
      <family val="2"/>
    </font>
    <font>
      <sz val="11"/>
      <name val="Trebuchet MS"/>
      <family val="2"/>
    </font>
    <font>
      <sz val="22"/>
      <color theme="0"/>
      <name val="Trebuchet MS"/>
      <family val="2"/>
    </font>
    <font>
      <b/>
      <i/>
      <sz val="11"/>
      <name val="Trebuchet MS"/>
      <family val="2"/>
    </font>
    <font>
      <i/>
      <sz val="10"/>
      <name val="Trebuchet MS"/>
      <family val="2"/>
    </font>
    <font>
      <b/>
      <sz val="18"/>
      <name val="Trebuchet MS"/>
      <family val="2"/>
    </font>
    <font>
      <b/>
      <sz val="16"/>
      <name val="Trebuchet MS"/>
      <family val="2"/>
    </font>
    <font>
      <b/>
      <sz val="14"/>
      <name val="Trebuchet MS"/>
      <family val="2"/>
    </font>
    <font>
      <i/>
      <sz val="11"/>
      <color rgb="FF7F7F7F"/>
      <name val="Trebuchet MS"/>
      <family val="2"/>
    </font>
    <font>
      <b/>
      <sz val="48"/>
      <color theme="0"/>
      <name val="Trebuchet MS"/>
      <family val="2"/>
    </font>
    <font>
      <b/>
      <i/>
      <sz val="18"/>
      <color theme="0"/>
      <name val="Trebuchet MS"/>
      <family val="2"/>
    </font>
    <font>
      <b/>
      <sz val="10"/>
      <color theme="1"/>
      <name val="Trebuchet MS"/>
      <family val="2"/>
    </font>
    <font>
      <b/>
      <sz val="26"/>
      <color theme="0"/>
      <name val="Trebuchet MS"/>
      <family val="2"/>
    </font>
    <font>
      <b/>
      <i/>
      <sz val="18"/>
      <color theme="1"/>
      <name val="Trebuchet MS"/>
      <family val="2"/>
    </font>
    <font>
      <b/>
      <sz val="14"/>
      <color rgb="FFFFDAA3"/>
      <name val="Trebuchet MS"/>
      <family val="2"/>
    </font>
    <font>
      <b/>
      <sz val="16"/>
      <color theme="0"/>
      <name val="Trebuchet MS"/>
      <family val="2"/>
    </font>
    <font>
      <b/>
      <sz val="16"/>
      <color rgb="FF96DB8D"/>
      <name val="Trebuchet MS"/>
      <family val="2"/>
    </font>
    <font>
      <b/>
      <sz val="18"/>
      <color rgb="FF006100"/>
      <name val="Trebuchet MS"/>
      <family val="2"/>
    </font>
    <font>
      <i/>
      <sz val="10"/>
      <color rgb="FFFF0000"/>
      <name val="Arial"/>
      <family val="2"/>
    </font>
    <font>
      <b/>
      <sz val="24"/>
      <color theme="0"/>
      <name val="Trebuchet MS"/>
      <family val="2"/>
    </font>
    <font>
      <b/>
      <sz val="26"/>
      <color rgb="FFFFB13F"/>
      <name val="Trebuchet MS"/>
      <family val="2"/>
    </font>
    <font>
      <b/>
      <sz val="24"/>
      <color rgb="FFFFB13F"/>
      <name val="Trebuchet MS"/>
      <family val="2"/>
    </font>
    <font>
      <b/>
      <i/>
      <sz val="14"/>
      <name val="Trebuchet MS"/>
      <family val="2"/>
    </font>
    <font>
      <i/>
      <sz val="12"/>
      <name val="Trebuchet MS"/>
      <family val="2"/>
    </font>
    <font>
      <sz val="20"/>
      <name val="Trebuchet MS"/>
      <family val="2"/>
    </font>
    <font>
      <b/>
      <sz val="20"/>
      <color rgb="FFFFB13F"/>
      <name val="Trebuchet MS"/>
      <family val="2"/>
    </font>
    <font>
      <b/>
      <sz val="11"/>
      <color rgb="FF49701E"/>
      <name val="Trebuchet MS"/>
      <family val="2"/>
    </font>
    <font>
      <sz val="11"/>
      <color rgb="FF49701E"/>
      <name val="Trebuchet MS"/>
      <family val="2"/>
    </font>
    <font>
      <sz val="18"/>
      <color theme="0"/>
      <name val="Trebuchet MS"/>
      <family val="2"/>
    </font>
    <font>
      <sz val="18"/>
      <name val="Trebuchet MS"/>
      <family val="2"/>
    </font>
    <font>
      <sz val="11"/>
      <color rgb="FFFF7D7D"/>
      <name val="Trebuchet MS"/>
      <family val="2"/>
    </font>
    <font>
      <sz val="22"/>
      <color rgb="FF92D050"/>
      <name val="Trebuchet MS"/>
      <family val="2"/>
    </font>
    <font>
      <sz val="22"/>
      <color rgb="FFFFB13F"/>
      <name val="Trebuchet MS"/>
      <family val="2"/>
    </font>
    <font>
      <i/>
      <sz val="12"/>
      <color rgb="FF7F7F7F"/>
      <name val="Trebuchet MS"/>
      <family val="2"/>
    </font>
    <font>
      <b/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8"/>
      <color rgb="FFC00000"/>
      <name val="Trebuchet MS"/>
      <family val="2"/>
    </font>
    <font>
      <b/>
      <sz val="8"/>
      <color rgb="FFC00000"/>
      <name val="Trebuchet MS"/>
      <family val="2"/>
    </font>
    <font>
      <sz val="10"/>
      <color rgb="FFC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rgb="FFACE3A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96DB8D"/>
        <bgColor indexed="64"/>
      </patternFill>
    </fill>
    <fill>
      <patternFill patternType="solid">
        <fgColor rgb="FFFFF4D1"/>
        <bgColor indexed="64"/>
      </patternFill>
    </fill>
    <fill>
      <patternFill patternType="solid">
        <fgColor rgb="FFE9F1FD"/>
        <bgColor indexed="64"/>
      </patternFill>
    </fill>
    <fill>
      <patternFill patternType="solid">
        <fgColor rgb="FFFFF5D5"/>
        <bgColor indexed="64"/>
      </patternFill>
    </fill>
  </fills>
  <borders count="87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indexed="64"/>
      </right>
      <top/>
      <bottom style="medium">
        <color auto="1"/>
      </bottom>
      <diagonal/>
    </border>
    <border>
      <left style="hair">
        <color auto="1"/>
      </left>
      <right style="thin">
        <color indexed="64"/>
      </right>
      <top/>
      <bottom style="medium">
        <color auto="1"/>
      </bottom>
      <diagonal/>
    </border>
    <border>
      <left/>
      <right style="hair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indexed="64"/>
      </right>
      <top/>
      <bottom/>
      <diagonal/>
    </border>
    <border>
      <left style="hair">
        <color auto="1"/>
      </left>
      <right style="hair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7" fillId="8" borderId="0" applyNumberFormat="0" applyBorder="0" applyAlignment="0" applyProtection="0"/>
    <xf numFmtId="0" fontId="8" fillId="0" borderId="0" applyNumberFormat="0" applyFill="0" applyBorder="0" applyAlignment="0" applyProtection="0"/>
    <xf numFmtId="0" fontId="6" fillId="9" borderId="0" applyNumberFormat="0" applyBorder="0" applyAlignment="0" applyProtection="0"/>
  </cellStyleXfs>
  <cellXfs count="435">
    <xf numFmtId="0" fontId="0" fillId="0" borderId="0" xfId="0"/>
    <xf numFmtId="0" fontId="0" fillId="2" borderId="0" xfId="0" applyFill="1" applyProtection="1"/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left"/>
    </xf>
    <xf numFmtId="0" fontId="4" fillId="2" borderId="25" xfId="0" applyFont="1" applyFill="1" applyBorder="1" applyAlignment="1" applyProtection="1">
      <alignment horizontal="left"/>
    </xf>
    <xf numFmtId="0" fontId="2" fillId="4" borderId="25" xfId="0" applyFont="1" applyFill="1" applyBorder="1" applyAlignment="1" applyProtection="1">
      <alignment horizontal="center"/>
    </xf>
    <xf numFmtId="0" fontId="4" fillId="2" borderId="25" xfId="0" applyFont="1" applyFill="1" applyBorder="1" applyProtection="1"/>
    <xf numFmtId="0" fontId="4" fillId="2" borderId="25" xfId="0" applyFont="1" applyFill="1" applyBorder="1" applyAlignment="1" applyProtection="1">
      <alignment horizontal="center"/>
    </xf>
    <xf numFmtId="0" fontId="5" fillId="2" borderId="28" xfId="0" applyFont="1" applyFill="1" applyBorder="1" applyAlignment="1" applyProtection="1">
      <alignment horizontal="left"/>
    </xf>
    <xf numFmtId="0" fontId="1" fillId="2" borderId="25" xfId="0" applyFont="1" applyFill="1" applyBorder="1" applyProtection="1"/>
    <xf numFmtId="0" fontId="2" fillId="5" borderId="25" xfId="0" applyFont="1" applyFill="1" applyBorder="1" applyAlignment="1" applyProtection="1">
      <alignment horizontal="center"/>
      <protection locked="0"/>
    </xf>
    <xf numFmtId="1" fontId="2" fillId="4" borderId="25" xfId="0" applyNumberFormat="1" applyFont="1" applyFill="1" applyBorder="1" applyAlignment="1" applyProtection="1">
      <alignment horizontal="center"/>
    </xf>
    <xf numFmtId="0" fontId="10" fillId="7" borderId="2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1" fillId="2" borderId="0" xfId="0" applyFont="1" applyFill="1"/>
    <xf numFmtId="0" fontId="12" fillId="2" borderId="0" xfId="0" applyFont="1" applyFill="1" applyAlignment="1" applyProtection="1">
      <alignment vertical="center"/>
    </xf>
    <xf numFmtId="0" fontId="11" fillId="11" borderId="2" xfId="4" applyFont="1" applyFill="1" applyBorder="1" applyAlignment="1" applyProtection="1">
      <alignment horizontal="center" vertical="center" wrapText="1"/>
    </xf>
    <xf numFmtId="0" fontId="10" fillId="2" borderId="0" xfId="0" applyFont="1" applyFill="1" applyAlignment="1" applyProtection="1">
      <alignment vertical="center"/>
    </xf>
    <xf numFmtId="1" fontId="10" fillId="11" borderId="2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1" fontId="10" fillId="2" borderId="0" xfId="0" applyNumberFormat="1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7" borderId="2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vertical="center"/>
    </xf>
    <xf numFmtId="1" fontId="17" fillId="10" borderId="8" xfId="0" applyNumberFormat="1" applyFont="1" applyFill="1" applyBorder="1" applyAlignment="1" applyProtection="1">
      <alignment horizontal="center" vertical="center"/>
    </xf>
    <xf numFmtId="1" fontId="17" fillId="10" borderId="8" xfId="0" applyNumberFormat="1" applyFont="1" applyFill="1" applyBorder="1" applyAlignment="1" applyProtection="1">
      <alignment vertical="center"/>
    </xf>
    <xf numFmtId="1" fontId="17" fillId="10" borderId="37" xfId="0" applyNumberFormat="1" applyFont="1" applyFill="1" applyBorder="1" applyAlignment="1" applyProtection="1">
      <alignment horizontal="center" vertical="center"/>
    </xf>
    <xf numFmtId="1" fontId="9" fillId="2" borderId="0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1" fillId="2" borderId="0" xfId="0" applyFont="1" applyFill="1"/>
    <xf numFmtId="0" fontId="0" fillId="2" borderId="0" xfId="0" applyFill="1"/>
    <xf numFmtId="0" fontId="29" fillId="7" borderId="2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horizontal="center" vertical="center"/>
    </xf>
    <xf numFmtId="0" fontId="29" fillId="7" borderId="7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12" fillId="2" borderId="24" xfId="0" applyFont="1" applyFill="1" applyBorder="1" applyProtection="1"/>
    <xf numFmtId="0" fontId="23" fillId="2" borderId="26" xfId="0" applyFont="1" applyFill="1" applyBorder="1" applyAlignment="1" applyProtection="1">
      <alignment horizontal="center"/>
    </xf>
    <xf numFmtId="0" fontId="12" fillId="7" borderId="24" xfId="0" applyFont="1" applyFill="1" applyBorder="1" applyProtection="1"/>
    <xf numFmtId="0" fontId="23" fillId="7" borderId="26" xfId="0" applyFont="1" applyFill="1" applyBorder="1" applyAlignment="1" applyProtection="1">
      <alignment horizontal="center"/>
    </xf>
    <xf numFmtId="0" fontId="12" fillId="0" borderId="24" xfId="0" applyFont="1" applyFill="1" applyBorder="1" applyProtection="1"/>
    <xf numFmtId="0" fontId="23" fillId="0" borderId="26" xfId="0" applyFont="1" applyFill="1" applyBorder="1" applyAlignment="1" applyProtection="1">
      <alignment horizontal="center"/>
    </xf>
    <xf numFmtId="0" fontId="12" fillId="7" borderId="21" xfId="0" applyFont="1" applyFill="1" applyBorder="1" applyProtection="1"/>
    <xf numFmtId="0" fontId="23" fillId="7" borderId="22" xfId="0" applyFont="1" applyFill="1" applyBorder="1" applyAlignment="1" applyProtection="1">
      <alignment horizontal="center"/>
    </xf>
    <xf numFmtId="0" fontId="11" fillId="2" borderId="6" xfId="0" applyFont="1" applyFill="1" applyBorder="1" applyProtection="1"/>
    <xf numFmtId="0" fontId="12" fillId="7" borderId="11" xfId="0" applyFont="1" applyFill="1" applyBorder="1" applyProtection="1"/>
    <xf numFmtId="0" fontId="23" fillId="7" borderId="42" xfId="0" applyFont="1" applyFill="1" applyBorder="1" applyAlignment="1" applyProtection="1">
      <alignment horizontal="center"/>
    </xf>
    <xf numFmtId="0" fontId="1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left"/>
    </xf>
    <xf numFmtId="0" fontId="11" fillId="2" borderId="5" xfId="0" applyFont="1" applyFill="1" applyBorder="1"/>
    <xf numFmtId="0" fontId="11" fillId="2" borderId="36" xfId="0" applyFont="1" applyFill="1" applyBorder="1" applyProtection="1"/>
    <xf numFmtId="0" fontId="11" fillId="2" borderId="17" xfId="0" applyFont="1" applyFill="1" applyBorder="1"/>
    <xf numFmtId="0" fontId="0" fillId="2" borderId="0" xfId="0" applyFill="1" applyBorder="1"/>
    <xf numFmtId="0" fontId="29" fillId="2" borderId="0" xfId="3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1" fontId="29" fillId="2" borderId="0" xfId="3" applyNumberFormat="1" applyFont="1" applyFill="1" applyBorder="1" applyAlignment="1" applyProtection="1">
      <alignment horizontal="center" vertical="center"/>
    </xf>
    <xf numFmtId="0" fontId="0" fillId="2" borderId="5" xfId="0" applyFill="1" applyBorder="1"/>
    <xf numFmtId="0" fontId="0" fillId="2" borderId="39" xfId="0" applyFill="1" applyBorder="1"/>
    <xf numFmtId="0" fontId="11" fillId="2" borderId="0" xfId="0" applyFont="1" applyFill="1" applyBorder="1"/>
    <xf numFmtId="0" fontId="11" fillId="2" borderId="36" xfId="0" applyFont="1" applyFill="1" applyBorder="1"/>
    <xf numFmtId="1" fontId="23" fillId="7" borderId="42" xfId="0" applyNumberFormat="1" applyFont="1" applyFill="1" applyBorder="1" applyAlignment="1" applyProtection="1">
      <alignment horizontal="center"/>
    </xf>
    <xf numFmtId="1" fontId="23" fillId="7" borderId="26" xfId="0" applyNumberFormat="1" applyFont="1" applyFill="1" applyBorder="1" applyAlignment="1" applyProtection="1">
      <alignment horizontal="center"/>
    </xf>
    <xf numFmtId="1" fontId="23" fillId="7" borderId="22" xfId="0" applyNumberFormat="1" applyFont="1" applyFill="1" applyBorder="1" applyAlignment="1" applyProtection="1">
      <alignment horizontal="center"/>
    </xf>
    <xf numFmtId="0" fontId="12" fillId="7" borderId="23" xfId="0" applyFont="1" applyFill="1" applyBorder="1" applyAlignment="1" applyProtection="1">
      <alignment vertical="center"/>
    </xf>
    <xf numFmtId="0" fontId="23" fillId="7" borderId="44" xfId="0" applyFont="1" applyFill="1" applyBorder="1" applyAlignment="1" applyProtection="1">
      <alignment horizontal="center" vertical="center"/>
    </xf>
    <xf numFmtId="0" fontId="32" fillId="2" borderId="36" xfId="0" applyFont="1" applyFill="1" applyBorder="1" applyAlignment="1" applyProtection="1"/>
    <xf numFmtId="0" fontId="32" fillId="2" borderId="17" xfId="0" applyFont="1" applyFill="1" applyBorder="1" applyAlignment="1" applyProtection="1"/>
    <xf numFmtId="0" fontId="11" fillId="2" borderId="0" xfId="0" applyFont="1" applyFill="1" applyBorder="1" applyAlignment="1">
      <alignment horizontal="center" vertical="center"/>
    </xf>
    <xf numFmtId="0" fontId="0" fillId="2" borderId="36" xfId="0" applyFill="1" applyBorder="1"/>
    <xf numFmtId="0" fontId="0" fillId="2" borderId="17" xfId="0" applyFill="1" applyBorder="1"/>
    <xf numFmtId="1" fontId="10" fillId="2" borderId="12" xfId="0" applyNumberFormat="1" applyFont="1" applyFill="1" applyBorder="1" applyAlignment="1" applyProtection="1">
      <alignment horizontal="center" vertical="center"/>
    </xf>
    <xf numFmtId="0" fontId="11" fillId="2" borderId="12" xfId="4" applyFont="1" applyFill="1" applyBorder="1" applyAlignment="1" applyProtection="1">
      <alignment horizontal="center" vertical="center" wrapText="1"/>
    </xf>
    <xf numFmtId="1" fontId="17" fillId="2" borderId="48" xfId="0" applyNumberFormat="1" applyFont="1" applyFill="1" applyBorder="1" applyAlignment="1" applyProtection="1">
      <alignment horizontal="center" vertical="center"/>
    </xf>
    <xf numFmtId="0" fontId="11" fillId="7" borderId="2" xfId="4" applyFont="1" applyFill="1" applyBorder="1" applyAlignment="1" applyProtection="1">
      <alignment horizontal="center" vertical="center" wrapText="1"/>
    </xf>
    <xf numFmtId="0" fontId="11" fillId="7" borderId="3" xfId="4" applyFont="1" applyFill="1" applyBorder="1" applyAlignment="1" applyProtection="1">
      <alignment horizontal="center" vertical="center" wrapText="1"/>
    </xf>
    <xf numFmtId="0" fontId="11" fillId="7" borderId="4" xfId="4" applyFont="1" applyFill="1" applyBorder="1" applyAlignment="1" applyProtection="1">
      <alignment horizontal="center" vertical="center" wrapText="1"/>
    </xf>
    <xf numFmtId="0" fontId="11" fillId="2" borderId="0" xfId="0" applyFont="1" applyFill="1" applyAlignment="1">
      <alignment horizontal="right" vertical="center"/>
    </xf>
    <xf numFmtId="166" fontId="29" fillId="7" borderId="4" xfId="0" applyNumberFormat="1" applyFont="1" applyFill="1" applyBorder="1" applyAlignment="1">
      <alignment horizontal="center" vertical="center"/>
    </xf>
    <xf numFmtId="1" fontId="23" fillId="2" borderId="0" xfId="0" applyNumberFormat="1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center"/>
    </xf>
    <xf numFmtId="49" fontId="2" fillId="4" borderId="25" xfId="0" applyNumberFormat="1" applyFont="1" applyFill="1" applyBorder="1" applyAlignment="1" applyProtection="1">
      <alignment horizontal="left"/>
    </xf>
    <xf numFmtId="0" fontId="46" fillId="2" borderId="0" xfId="0" applyFont="1" applyFill="1" applyAlignment="1" applyProtection="1">
      <alignment horizontal="left"/>
    </xf>
    <xf numFmtId="49" fontId="23" fillId="6" borderId="45" xfId="0" applyNumberFormat="1" applyFont="1" applyFill="1" applyBorder="1" applyAlignment="1" applyProtection="1">
      <alignment horizontal="center" vertical="center" wrapText="1"/>
      <protection locked="0"/>
    </xf>
    <xf numFmtId="164" fontId="23" fillId="6" borderId="46" xfId="0" applyNumberFormat="1" applyFont="1" applyFill="1" applyBorder="1" applyAlignment="1" applyProtection="1">
      <alignment horizontal="center" vertical="center" wrapText="1"/>
      <protection locked="0"/>
    </xf>
    <xf numFmtId="164" fontId="23" fillId="6" borderId="47" xfId="0" applyNumberFormat="1" applyFont="1" applyFill="1" applyBorder="1" applyAlignment="1" applyProtection="1">
      <alignment horizontal="center" vertical="center" wrapText="1"/>
      <protection locked="0"/>
    </xf>
    <xf numFmtId="1" fontId="23" fillId="6" borderId="47" xfId="0" applyNumberFormat="1" applyFont="1" applyFill="1" applyBorder="1" applyAlignment="1" applyProtection="1">
      <alignment horizontal="center" vertical="center" wrapText="1"/>
      <protection locked="0"/>
    </xf>
    <xf numFmtId="1" fontId="23" fillId="6" borderId="17" xfId="0" applyNumberFormat="1" applyFont="1" applyFill="1" applyBorder="1" applyAlignment="1" applyProtection="1">
      <alignment horizontal="center" vertical="center" wrapText="1"/>
      <protection locked="0"/>
    </xf>
    <xf numFmtId="0" fontId="23" fillId="6" borderId="38" xfId="0" applyFont="1" applyFill="1" applyBorder="1" applyAlignment="1" applyProtection="1">
      <alignment horizontal="center"/>
      <protection locked="0"/>
    </xf>
    <xf numFmtId="0" fontId="23" fillId="6" borderId="14" xfId="0" applyFont="1" applyFill="1" applyBorder="1" applyAlignment="1" applyProtection="1">
      <alignment horizontal="center"/>
      <protection locked="0"/>
    </xf>
    <xf numFmtId="0" fontId="23" fillId="6" borderId="30" xfId="0" applyFont="1" applyFill="1" applyBorder="1" applyAlignment="1" applyProtection="1">
      <alignment horizontal="center"/>
      <protection locked="0"/>
    </xf>
    <xf numFmtId="0" fontId="23" fillId="6" borderId="16" xfId="0" applyFont="1" applyFill="1" applyBorder="1" applyAlignment="1" applyProtection="1">
      <alignment horizontal="center"/>
      <protection locked="0"/>
    </xf>
    <xf numFmtId="0" fontId="23" fillId="6" borderId="31" xfId="0" applyFont="1" applyFill="1" applyBorder="1" applyAlignment="1" applyProtection="1">
      <alignment horizontal="center"/>
      <protection locked="0"/>
    </xf>
    <xf numFmtId="0" fontId="23" fillId="6" borderId="20" xfId="0" applyFont="1" applyFill="1" applyBorder="1" applyAlignment="1" applyProtection="1">
      <alignment horizontal="center"/>
      <protection locked="0"/>
    </xf>
    <xf numFmtId="0" fontId="0" fillId="3" borderId="0" xfId="0" applyFill="1" applyProtection="1"/>
    <xf numFmtId="0" fontId="2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left"/>
    </xf>
    <xf numFmtId="0" fontId="11" fillId="2" borderId="0" xfId="0" applyFont="1" applyFill="1" applyProtection="1"/>
    <xf numFmtId="0" fontId="23" fillId="7" borderId="2" xfId="0" applyFont="1" applyFill="1" applyBorder="1" applyAlignment="1" applyProtection="1">
      <alignment horizontal="center" vertical="center" wrapText="1"/>
    </xf>
    <xf numFmtId="166" fontId="23" fillId="7" borderId="4" xfId="0" applyNumberFormat="1" applyFont="1" applyFill="1" applyBorder="1" applyAlignment="1" applyProtection="1">
      <alignment horizontal="center" vertical="center"/>
    </xf>
    <xf numFmtId="0" fontId="23" fillId="7" borderId="9" xfId="0" applyFont="1" applyFill="1" applyBorder="1" applyAlignment="1" applyProtection="1">
      <alignment horizontal="center" vertical="center"/>
    </xf>
    <xf numFmtId="0" fontId="23" fillId="7" borderId="12" xfId="0" applyFont="1" applyFill="1" applyBorder="1" applyAlignment="1" applyProtection="1">
      <alignment horizontal="center" vertical="center"/>
    </xf>
    <xf numFmtId="0" fontId="23" fillId="7" borderId="7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vertical="center"/>
    </xf>
    <xf numFmtId="0" fontId="21" fillId="2" borderId="0" xfId="0" applyFont="1" applyFill="1" applyAlignment="1" applyProtection="1">
      <alignment vertical="center"/>
    </xf>
    <xf numFmtId="0" fontId="23" fillId="2" borderId="9" xfId="0" applyFont="1" applyFill="1" applyBorder="1" applyAlignment="1" applyProtection="1">
      <alignment horizontal="center" vertical="center"/>
    </xf>
    <xf numFmtId="0" fontId="23" fillId="2" borderId="12" xfId="0" applyFont="1" applyFill="1" applyBorder="1" applyAlignment="1" applyProtection="1">
      <alignment horizontal="center" vertical="center"/>
    </xf>
    <xf numFmtId="0" fontId="23" fillId="2" borderId="7" xfId="0" applyFont="1" applyFill="1" applyBorder="1" applyAlignment="1" applyProtection="1">
      <alignment horizontal="center" vertical="center"/>
    </xf>
    <xf numFmtId="166" fontId="23" fillId="7" borderId="2" xfId="0" applyNumberFormat="1" applyFont="1" applyFill="1" applyBorder="1" applyAlignment="1" applyProtection="1">
      <alignment horizontal="center" vertical="center"/>
    </xf>
    <xf numFmtId="0" fontId="28" fillId="2" borderId="0" xfId="0" applyFont="1" applyFill="1" applyAlignment="1" applyProtection="1">
      <alignment horizontal="center" vertical="center"/>
    </xf>
    <xf numFmtId="0" fontId="28" fillId="2" borderId="0" xfId="0" applyFont="1" applyFill="1" applyAlignment="1" applyProtection="1">
      <alignment horizontal="center" vertical="center" wrapText="1"/>
    </xf>
    <xf numFmtId="0" fontId="13" fillId="2" borderId="0" xfId="0" applyFont="1" applyFill="1" applyAlignment="1" applyProtection="1">
      <alignment wrapText="1"/>
    </xf>
    <xf numFmtId="0" fontId="16" fillId="2" borderId="0" xfId="0" applyFont="1" applyFill="1" applyProtection="1"/>
    <xf numFmtId="0" fontId="11" fillId="2" borderId="0" xfId="0" applyFont="1" applyFill="1" applyAlignment="1" applyProtection="1">
      <alignment horizontal="right" vertical="center"/>
    </xf>
    <xf numFmtId="0" fontId="8" fillId="2" borderId="0" xfId="3" applyFill="1" applyAlignment="1" applyProtection="1"/>
    <xf numFmtId="0" fontId="11" fillId="2" borderId="0" xfId="0" applyFont="1" applyFill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0" fillId="2" borderId="0" xfId="0" applyFill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</xf>
    <xf numFmtId="0" fontId="22" fillId="2" borderId="9" xfId="0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/>
    </xf>
    <xf numFmtId="0" fontId="22" fillId="2" borderId="10" xfId="0" applyFont="1" applyFill="1" applyBorder="1" applyAlignment="1" applyProtection="1">
      <alignment horizontal="center" vertical="center"/>
    </xf>
    <xf numFmtId="0" fontId="24" fillId="2" borderId="0" xfId="0" applyFont="1" applyFill="1" applyAlignment="1" applyProtection="1">
      <alignment horizontal="center" vertical="center"/>
    </xf>
    <xf numFmtId="0" fontId="25" fillId="2" borderId="0" xfId="0" applyFont="1" applyFill="1" applyAlignment="1" applyProtection="1">
      <alignment vertical="center"/>
    </xf>
    <xf numFmtId="0" fontId="24" fillId="2" borderId="0" xfId="0" applyFont="1" applyFill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167" fontId="10" fillId="2" borderId="2" xfId="0" applyNumberFormat="1" applyFont="1" applyFill="1" applyBorder="1" applyAlignment="1" applyProtection="1">
      <alignment horizontal="center" vertical="center"/>
    </xf>
    <xf numFmtId="167" fontId="10" fillId="7" borderId="2" xfId="0" applyNumberFormat="1" applyFont="1" applyFill="1" applyBorder="1" applyAlignment="1" applyProtection="1">
      <alignment horizontal="center" vertical="center"/>
    </xf>
    <xf numFmtId="0" fontId="11" fillId="7" borderId="0" xfId="0" applyFont="1" applyFill="1" applyBorder="1" applyProtection="1"/>
    <xf numFmtId="0" fontId="40" fillId="7" borderId="27" xfId="0" applyFont="1" applyFill="1" applyBorder="1" applyAlignment="1" applyProtection="1">
      <alignment horizontal="center" vertical="center"/>
    </xf>
    <xf numFmtId="0" fontId="40" fillId="7" borderId="6" xfId="0" applyFont="1" applyFill="1" applyBorder="1" applyAlignment="1" applyProtection="1">
      <alignment horizontal="center" vertical="center"/>
    </xf>
    <xf numFmtId="0" fontId="40" fillId="7" borderId="8" xfId="0" applyFont="1" applyFill="1" applyBorder="1" applyAlignment="1" applyProtection="1">
      <alignment horizontal="center" vertical="center"/>
    </xf>
    <xf numFmtId="0" fontId="40" fillId="7" borderId="4" xfId="0" applyFont="1" applyFill="1" applyBorder="1" applyAlignment="1" applyProtection="1">
      <alignment horizontal="center" vertical="center"/>
    </xf>
    <xf numFmtId="0" fontId="11" fillId="7" borderId="36" xfId="0" applyFont="1" applyFill="1" applyBorder="1" applyProtection="1"/>
    <xf numFmtId="0" fontId="11" fillId="7" borderId="17" xfId="0" applyFont="1" applyFill="1" applyBorder="1" applyProtection="1"/>
    <xf numFmtId="0" fontId="23" fillId="2" borderId="39" xfId="0" applyFont="1" applyFill="1" applyBorder="1" applyAlignment="1" applyProtection="1">
      <alignment horizontal="center" vertical="center"/>
    </xf>
    <xf numFmtId="0" fontId="23" fillId="2" borderId="29" xfId="0" applyFont="1" applyFill="1" applyBorder="1" applyAlignment="1" applyProtection="1">
      <alignment horizontal="center" vertical="center"/>
    </xf>
    <xf numFmtId="0" fontId="11" fillId="2" borderId="39" xfId="0" applyFont="1" applyFill="1" applyBorder="1" applyProtection="1"/>
    <xf numFmtId="168" fontId="23" fillId="7" borderId="30" xfId="0" applyNumberFormat="1" applyFont="1" applyFill="1" applyBorder="1" applyAlignment="1" applyProtection="1">
      <alignment horizontal="center"/>
    </xf>
    <xf numFmtId="168" fontId="23" fillId="7" borderId="18" xfId="0" applyNumberFormat="1" applyFont="1" applyFill="1" applyBorder="1" applyAlignment="1" applyProtection="1">
      <alignment horizontal="center"/>
    </xf>
    <xf numFmtId="168" fontId="23" fillId="7" borderId="38" xfId="0" applyNumberFormat="1" applyFont="1" applyFill="1" applyBorder="1" applyAlignment="1" applyProtection="1">
      <alignment horizontal="center"/>
    </xf>
    <xf numFmtId="168" fontId="23" fillId="7" borderId="14" xfId="0" applyNumberFormat="1" applyFont="1" applyFill="1" applyBorder="1" applyAlignment="1" applyProtection="1">
      <alignment horizontal="center"/>
    </xf>
    <xf numFmtId="168" fontId="23" fillId="7" borderId="16" xfId="0" applyNumberFormat="1" applyFont="1" applyFill="1" applyBorder="1" applyAlignment="1" applyProtection="1">
      <alignment horizontal="center"/>
    </xf>
    <xf numFmtId="168" fontId="23" fillId="7" borderId="19" xfId="0" applyNumberFormat="1" applyFont="1" applyFill="1" applyBorder="1" applyAlignment="1" applyProtection="1">
      <alignment horizontal="center"/>
    </xf>
    <xf numFmtId="168" fontId="23" fillId="7" borderId="49" xfId="0" applyNumberFormat="1" applyFont="1" applyFill="1" applyBorder="1" applyAlignment="1" applyProtection="1">
      <alignment horizontal="center"/>
    </xf>
    <xf numFmtId="168" fontId="29" fillId="7" borderId="38" xfId="3" applyNumberFormat="1" applyFont="1" applyFill="1" applyBorder="1" applyAlignment="1">
      <alignment horizontal="center" vertical="center"/>
    </xf>
    <xf numFmtId="0" fontId="11" fillId="7" borderId="6" xfId="0" applyFont="1" applyFill="1" applyBorder="1" applyProtection="1"/>
    <xf numFmtId="0" fontId="11" fillId="0" borderId="0" xfId="0" applyFont="1" applyBorder="1" applyProtection="1"/>
    <xf numFmtId="0" fontId="0" fillId="0" borderId="0" xfId="0" applyProtection="1"/>
    <xf numFmtId="0" fontId="11" fillId="0" borderId="36" xfId="0" applyFont="1" applyBorder="1" applyProtection="1"/>
    <xf numFmtId="0" fontId="0" fillId="2" borderId="0" xfId="0" applyFill="1" applyBorder="1" applyProtection="1"/>
    <xf numFmtId="0" fontId="0" fillId="0" borderId="36" xfId="0" applyBorder="1" applyProtection="1"/>
    <xf numFmtId="0" fontId="0" fillId="0" borderId="27" xfId="0" applyBorder="1" applyProtection="1"/>
    <xf numFmtId="0" fontId="0" fillId="0" borderId="6" xfId="0" applyBorder="1" applyProtection="1"/>
    <xf numFmtId="0" fontId="0" fillId="0" borderId="1" xfId="0" applyBorder="1" applyProtection="1"/>
    <xf numFmtId="0" fontId="11" fillId="2" borderId="5" xfId="0" applyFont="1" applyFill="1" applyBorder="1" applyProtection="1"/>
    <xf numFmtId="0" fontId="1" fillId="0" borderId="25" xfId="0" applyFont="1" applyFill="1" applyBorder="1" applyProtection="1"/>
    <xf numFmtId="168" fontId="29" fillId="7" borderId="40" xfId="3" applyNumberFormat="1" applyFont="1" applyFill="1" applyBorder="1" applyAlignment="1">
      <alignment horizontal="center" vertical="center"/>
    </xf>
    <xf numFmtId="168" fontId="29" fillId="7" borderId="41" xfId="3" applyNumberFormat="1" applyFont="1" applyFill="1" applyBorder="1" applyAlignment="1">
      <alignment horizontal="center" vertical="center"/>
    </xf>
    <xf numFmtId="168" fontId="29" fillId="7" borderId="74" xfId="3" applyNumberFormat="1" applyFont="1" applyFill="1" applyBorder="1" applyAlignment="1">
      <alignment horizontal="center" vertical="center"/>
    </xf>
    <xf numFmtId="168" fontId="29" fillId="7" borderId="73" xfId="3" applyNumberFormat="1" applyFont="1" applyFill="1" applyBorder="1" applyAlignment="1">
      <alignment horizontal="center" vertical="center"/>
    </xf>
    <xf numFmtId="0" fontId="0" fillId="2" borderId="0" xfId="0" applyFill="1" applyProtection="1">
      <protection locked="0"/>
    </xf>
    <xf numFmtId="0" fontId="21" fillId="2" borderId="0" xfId="3" applyFont="1" applyFill="1" applyBorder="1" applyAlignment="1" applyProtection="1">
      <alignment horizontal="center" vertical="center"/>
    </xf>
    <xf numFmtId="0" fontId="11" fillId="2" borderId="0" xfId="0" applyFont="1" applyFill="1" applyProtection="1"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14" borderId="2" xfId="4" applyFont="1" applyFill="1" applyBorder="1" applyAlignment="1" applyProtection="1">
      <alignment horizontal="center" vertical="center" wrapText="1"/>
    </xf>
    <xf numFmtId="1" fontId="10" fillId="0" borderId="6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/>
    <xf numFmtId="0" fontId="23" fillId="2" borderId="2" xfId="0" applyFont="1" applyFill="1" applyBorder="1" applyAlignment="1" applyProtection="1">
      <alignment horizontal="center" vertical="center" wrapText="1"/>
    </xf>
    <xf numFmtId="1" fontId="23" fillId="6" borderId="40" xfId="0" applyNumberFormat="1" applyFont="1" applyFill="1" applyBorder="1" applyAlignment="1" applyProtection="1">
      <alignment horizontal="center"/>
      <protection locked="0"/>
    </xf>
    <xf numFmtId="1" fontId="23" fillId="6" borderId="41" xfId="0" applyNumberFormat="1" applyFont="1" applyFill="1" applyBorder="1" applyAlignment="1" applyProtection="1">
      <alignment horizontal="center"/>
      <protection locked="0"/>
    </xf>
    <xf numFmtId="1" fontId="23" fillId="6" borderId="4" xfId="0" applyNumberFormat="1" applyFont="1" applyFill="1" applyBorder="1" applyAlignment="1" applyProtection="1">
      <alignment horizontal="center"/>
      <protection locked="0"/>
    </xf>
    <xf numFmtId="0" fontId="1" fillId="2" borderId="76" xfId="0" applyFont="1" applyFill="1" applyBorder="1" applyProtection="1"/>
    <xf numFmtId="0" fontId="2" fillId="4" borderId="76" xfId="0" applyFont="1" applyFill="1" applyBorder="1" applyAlignment="1" applyProtection="1">
      <alignment horizontal="center"/>
    </xf>
    <xf numFmtId="0" fontId="1" fillId="2" borderId="75" xfId="0" applyFont="1" applyFill="1" applyBorder="1" applyProtection="1"/>
    <xf numFmtId="1" fontId="2" fillId="4" borderId="75" xfId="0" applyNumberFormat="1" applyFont="1" applyFill="1" applyBorder="1" applyAlignment="1" applyProtection="1">
      <alignment horizontal="center"/>
    </xf>
    <xf numFmtId="1" fontId="2" fillId="4" borderId="76" xfId="0" applyNumberFormat="1" applyFont="1" applyFill="1" applyBorder="1" applyAlignment="1" applyProtection="1">
      <alignment horizontal="center"/>
    </xf>
    <xf numFmtId="1" fontId="10" fillId="0" borderId="38" xfId="0" applyNumberFormat="1" applyFont="1" applyFill="1" applyBorder="1" applyAlignment="1" applyProtection="1">
      <alignment horizontal="center" vertical="center"/>
      <protection locked="0"/>
    </xf>
    <xf numFmtId="1" fontId="10" fillId="0" borderId="53" xfId="0" applyNumberFormat="1" applyFont="1" applyFill="1" applyBorder="1" applyAlignment="1" applyProtection="1">
      <alignment horizontal="center" vertical="center"/>
      <protection locked="0"/>
    </xf>
    <xf numFmtId="1" fontId="10" fillId="0" borderId="13" xfId="0" applyNumberFormat="1" applyFont="1" applyFill="1" applyBorder="1" applyAlignment="1" applyProtection="1">
      <alignment horizontal="center" vertical="center"/>
      <protection locked="0"/>
    </xf>
    <xf numFmtId="1" fontId="10" fillId="0" borderId="56" xfId="0" applyNumberFormat="1" applyFont="1" applyFill="1" applyBorder="1" applyAlignment="1" applyProtection="1">
      <alignment horizontal="center" vertical="center"/>
      <protection locked="0"/>
    </xf>
    <xf numFmtId="1" fontId="10" fillId="0" borderId="54" xfId="0" applyNumberFormat="1" applyFont="1" applyFill="1" applyBorder="1" applyAlignment="1" applyProtection="1">
      <alignment horizontal="center" vertical="center"/>
      <protection locked="0"/>
    </xf>
    <xf numFmtId="1" fontId="10" fillId="0" borderId="61" xfId="0" applyNumberFormat="1" applyFont="1" applyFill="1" applyBorder="1" applyAlignment="1" applyProtection="1">
      <alignment horizontal="center" vertical="center"/>
      <protection locked="0"/>
    </xf>
    <xf numFmtId="1" fontId="10" fillId="0" borderId="30" xfId="0" applyNumberFormat="1" applyFont="1" applyFill="1" applyBorder="1" applyAlignment="1" applyProtection="1">
      <alignment horizontal="center" vertical="center"/>
      <protection locked="0"/>
    </xf>
    <xf numFmtId="1" fontId="10" fillId="0" borderId="15" xfId="0" applyNumberFormat="1" applyFont="1" applyFill="1" applyBorder="1" applyAlignment="1" applyProtection="1">
      <alignment horizontal="center" vertical="center"/>
      <protection locked="0"/>
    </xf>
    <xf numFmtId="1" fontId="10" fillId="0" borderId="62" xfId="0" applyNumberFormat="1" applyFont="1" applyFill="1" applyBorder="1" applyAlignment="1" applyProtection="1">
      <alignment horizontal="center" vertical="center"/>
      <protection locked="0"/>
    </xf>
    <xf numFmtId="1" fontId="10" fillId="0" borderId="55" xfId="0" applyNumberFormat="1" applyFont="1" applyFill="1" applyBorder="1" applyAlignment="1" applyProtection="1">
      <alignment horizontal="center" vertical="center"/>
      <protection locked="0"/>
    </xf>
    <xf numFmtId="1" fontId="10" fillId="0" borderId="57" xfId="0" applyNumberFormat="1" applyFont="1" applyFill="1" applyBorder="1" applyAlignment="1" applyProtection="1">
      <alignment horizontal="center" vertical="center"/>
      <protection locked="0"/>
    </xf>
    <xf numFmtId="1" fontId="10" fillId="0" borderId="31" xfId="0" applyNumberFormat="1" applyFont="1" applyFill="1" applyBorder="1" applyAlignment="1" applyProtection="1">
      <alignment horizontal="center" vertical="center"/>
      <protection locked="0"/>
    </xf>
    <xf numFmtId="1" fontId="10" fillId="0" borderId="19" xfId="0" applyNumberFormat="1" applyFont="1" applyFill="1" applyBorder="1" applyAlignment="1" applyProtection="1">
      <alignment horizontal="center" vertical="center"/>
      <protection locked="0"/>
    </xf>
    <xf numFmtId="0" fontId="11" fillId="7" borderId="8" xfId="4" applyFont="1" applyFill="1" applyBorder="1" applyAlignment="1" applyProtection="1">
      <alignment horizontal="center" vertical="center" wrapText="1"/>
    </xf>
    <xf numFmtId="0" fontId="11" fillId="16" borderId="2" xfId="4" applyFont="1" applyFill="1" applyBorder="1" applyAlignment="1" applyProtection="1">
      <alignment horizontal="center" vertical="center" wrapText="1"/>
    </xf>
    <xf numFmtId="0" fontId="11" fillId="16" borderId="10" xfId="4" applyFont="1" applyFill="1" applyBorder="1" applyAlignment="1" applyProtection="1">
      <alignment horizontal="center" vertical="center" wrapText="1"/>
    </xf>
    <xf numFmtId="1" fontId="10" fillId="0" borderId="32" xfId="0" applyNumberFormat="1" applyFont="1" applyFill="1" applyBorder="1" applyAlignment="1" applyProtection="1">
      <alignment horizontal="center" vertical="center"/>
      <protection locked="0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" fontId="10" fillId="0" borderId="34" xfId="0" applyNumberFormat="1" applyFont="1" applyFill="1" applyBorder="1" applyAlignment="1" applyProtection="1">
      <alignment horizontal="center" vertical="center"/>
      <protection locked="0"/>
    </xf>
    <xf numFmtId="1" fontId="10" fillId="0" borderId="63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6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59" xfId="0" applyNumberFormat="1" applyFont="1" applyFill="1" applyBorder="1" applyAlignment="1" applyProtection="1">
      <alignment horizontal="center" vertical="center"/>
      <protection locked="0"/>
    </xf>
    <xf numFmtId="1" fontId="10" fillId="0" borderId="35" xfId="0" applyNumberFormat="1" applyFont="1" applyFill="1" applyBorder="1" applyAlignment="1" applyProtection="1">
      <alignment horizontal="center" vertical="center"/>
      <protection locked="0"/>
    </xf>
    <xf numFmtId="1" fontId="10" fillId="0" borderId="67" xfId="0" applyNumberFormat="1" applyFont="1" applyFill="1" applyBorder="1" applyAlignment="1" applyProtection="1">
      <alignment horizontal="center" vertical="center"/>
      <protection locked="0"/>
    </xf>
    <xf numFmtId="1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64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66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49" xfId="0" applyNumberFormat="1" applyFont="1" applyFill="1" applyBorder="1" applyAlignment="1" applyProtection="1">
      <alignment horizontal="center" vertical="center"/>
      <protection locked="0"/>
    </xf>
    <xf numFmtId="0" fontId="10" fillId="0" borderId="35" xfId="0" applyFont="1" applyFill="1" applyBorder="1" applyAlignment="1" applyProtection="1">
      <alignment horizontal="center" vertical="center"/>
      <protection locked="0"/>
    </xf>
    <xf numFmtId="0" fontId="10" fillId="0" borderId="33" xfId="0" applyFont="1" applyFill="1" applyBorder="1" applyAlignment="1" applyProtection="1">
      <alignment horizontal="center" vertical="center" wrapText="1"/>
      <protection locked="0"/>
    </xf>
    <xf numFmtId="0" fontId="10" fillId="0" borderId="34" xfId="0" applyFont="1" applyFill="1" applyBorder="1" applyAlignment="1" applyProtection="1">
      <alignment horizontal="center" vertical="center"/>
      <protection locked="0"/>
    </xf>
    <xf numFmtId="0" fontId="10" fillId="0" borderId="32" xfId="0" applyFont="1" applyFill="1" applyBorder="1" applyAlignment="1" applyProtection="1">
      <alignment vertical="center"/>
      <protection locked="0"/>
    </xf>
    <xf numFmtId="0" fontId="10" fillId="0" borderId="71" xfId="0" applyFont="1" applyFill="1" applyBorder="1" applyAlignment="1" applyProtection="1">
      <alignment vertical="center"/>
      <protection locked="0"/>
    </xf>
    <xf numFmtId="0" fontId="10" fillId="0" borderId="58" xfId="0" applyFont="1" applyFill="1" applyBorder="1" applyAlignment="1" applyProtection="1">
      <alignment horizontal="center" vertical="center" wrapText="1"/>
      <protection locked="0"/>
    </xf>
    <xf numFmtId="0" fontId="10" fillId="0" borderId="33" xfId="0" applyFont="1" applyFill="1" applyBorder="1" applyAlignment="1" applyProtection="1">
      <alignment vertical="center"/>
      <protection locked="0"/>
    </xf>
    <xf numFmtId="0" fontId="10" fillId="0" borderId="56" xfId="0" applyFont="1" applyFill="1" applyBorder="1" applyAlignment="1" applyProtection="1">
      <alignment vertical="center"/>
      <protection locked="0"/>
    </xf>
    <xf numFmtId="0" fontId="10" fillId="0" borderId="34" xfId="0" applyFont="1" applyFill="1" applyBorder="1" applyAlignment="1" applyProtection="1">
      <alignment vertical="center"/>
      <protection locked="0"/>
    </xf>
    <xf numFmtId="0" fontId="10" fillId="0" borderId="31" xfId="0" applyFont="1" applyFill="1" applyBorder="1" applyAlignment="1" applyProtection="1">
      <alignment vertical="center"/>
      <protection locked="0"/>
    </xf>
    <xf numFmtId="0" fontId="10" fillId="0" borderId="20" xfId="0" applyFont="1" applyFill="1" applyBorder="1" applyAlignment="1" applyProtection="1">
      <alignment horizontal="center" vertical="center" wrapText="1"/>
      <protection locked="0"/>
    </xf>
    <xf numFmtId="1" fontId="10" fillId="0" borderId="14" xfId="0" applyNumberFormat="1" applyFont="1" applyFill="1" applyBorder="1" applyAlignment="1" applyProtection="1">
      <alignment horizontal="center" vertical="center"/>
      <protection locked="0"/>
    </xf>
    <xf numFmtId="1" fontId="10" fillId="0" borderId="16" xfId="0" applyNumberFormat="1" applyFont="1" applyFill="1" applyBorder="1" applyAlignment="1" applyProtection="1">
      <alignment horizontal="center" vertical="center"/>
      <protection locked="0"/>
    </xf>
    <xf numFmtId="1" fontId="10" fillId="0" borderId="58" xfId="0" applyNumberFormat="1" applyFont="1" applyFill="1" applyBorder="1" applyAlignment="1" applyProtection="1">
      <alignment horizontal="center" vertical="center"/>
      <protection locked="0"/>
    </xf>
    <xf numFmtId="1" fontId="10" fillId="0" borderId="72" xfId="0" applyNumberFormat="1" applyFont="1" applyFill="1" applyBorder="1" applyAlignment="1" applyProtection="1">
      <alignment horizontal="center" vertical="center"/>
      <protection locked="0"/>
    </xf>
    <xf numFmtId="1" fontId="10" fillId="0" borderId="20" xfId="0" applyNumberFormat="1" applyFont="1" applyFill="1" applyBorder="1" applyAlignment="1" applyProtection="1">
      <alignment horizontal="center" vertical="center"/>
      <protection locked="0"/>
    </xf>
    <xf numFmtId="1" fontId="10" fillId="0" borderId="63" xfId="0" applyNumberFormat="1" applyFont="1" applyFill="1" applyBorder="1" applyAlignment="1" applyProtection="1">
      <alignment horizontal="center" vertical="center"/>
      <protection locked="0"/>
    </xf>
    <xf numFmtId="0" fontId="10" fillId="0" borderId="68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1" fontId="10" fillId="0" borderId="47" xfId="0" applyNumberFormat="1" applyFont="1" applyFill="1" applyBorder="1" applyAlignment="1" applyProtection="1">
      <alignment horizontal="center" vertical="center"/>
      <protection locked="0"/>
    </xf>
    <xf numFmtId="1" fontId="10" fillId="0" borderId="70" xfId="0" applyNumberFormat="1" applyFont="1" applyFill="1" applyBorder="1" applyAlignment="1" applyProtection="1">
      <alignment horizontal="center" vertical="center"/>
      <protection locked="0"/>
    </xf>
    <xf numFmtId="0" fontId="11" fillId="17" borderId="2" xfId="4" applyFont="1" applyFill="1" applyBorder="1" applyAlignment="1" applyProtection="1">
      <alignment horizontal="center" wrapText="1"/>
    </xf>
    <xf numFmtId="0" fontId="11" fillId="17" borderId="2" xfId="4" applyFont="1" applyFill="1" applyBorder="1" applyAlignment="1" applyProtection="1">
      <alignment horizontal="center" vertical="center" wrapText="1"/>
    </xf>
    <xf numFmtId="0" fontId="11" fillId="17" borderId="2" xfId="4" applyFont="1" applyFill="1" applyBorder="1" applyAlignment="1" applyProtection="1">
      <alignment horizontal="center" vertical="center"/>
    </xf>
    <xf numFmtId="0" fontId="29" fillId="17" borderId="2" xfId="4" applyFont="1" applyFill="1" applyBorder="1" applyAlignment="1" applyProtection="1">
      <alignment horizontal="center" wrapText="1"/>
    </xf>
    <xf numFmtId="1" fontId="33" fillId="17" borderId="2" xfId="0" applyNumberFormat="1" applyFont="1" applyFill="1" applyBorder="1" applyAlignment="1" applyProtection="1">
      <alignment horizontal="center" vertical="center"/>
    </xf>
    <xf numFmtId="1" fontId="12" fillId="17" borderId="37" xfId="0" applyNumberFormat="1" applyFont="1" applyFill="1" applyBorder="1" applyAlignment="1" applyProtection="1">
      <alignment horizontal="center" vertical="center"/>
    </xf>
    <xf numFmtId="1" fontId="12" fillId="17" borderId="2" xfId="0" applyNumberFormat="1" applyFont="1" applyFill="1" applyBorder="1" applyAlignment="1" applyProtection="1">
      <alignment horizontal="center" vertical="center"/>
    </xf>
    <xf numFmtId="1" fontId="10" fillId="0" borderId="79" xfId="0" applyNumberFormat="1" applyFont="1" applyFill="1" applyBorder="1" applyAlignment="1" applyProtection="1">
      <alignment horizontal="center" vertical="center"/>
      <protection locked="0"/>
    </xf>
    <xf numFmtId="0" fontId="10" fillId="0" borderId="35" xfId="0" applyFont="1" applyFill="1" applyBorder="1" applyAlignment="1" applyProtection="1">
      <alignment horizontal="center" vertical="center" wrapText="1"/>
      <protection locked="0"/>
    </xf>
    <xf numFmtId="0" fontId="10" fillId="0" borderId="34" xfId="0" applyFont="1" applyFill="1" applyBorder="1" applyAlignment="1" applyProtection="1">
      <alignment horizontal="center" vertical="center" wrapText="1"/>
      <protection locked="0"/>
    </xf>
    <xf numFmtId="0" fontId="10" fillId="0" borderId="39" xfId="0" applyFont="1" applyFill="1" applyBorder="1" applyAlignment="1" applyProtection="1">
      <alignment horizontal="center"/>
      <protection locked="0"/>
    </xf>
    <xf numFmtId="0" fontId="10" fillId="0" borderId="27" xfId="0" applyFont="1" applyFill="1" applyBorder="1" applyAlignment="1" applyProtection="1">
      <alignment horizontal="center"/>
      <protection locked="0"/>
    </xf>
    <xf numFmtId="0" fontId="10" fillId="0" borderId="29" xfId="0" applyFont="1" applyFill="1" applyBorder="1" applyAlignment="1" applyProtection="1">
      <alignment horizontal="center"/>
      <protection locked="0"/>
    </xf>
    <xf numFmtId="0" fontId="11" fillId="17" borderId="7" xfId="4" applyFont="1" applyFill="1" applyBorder="1" applyAlignment="1" applyProtection="1">
      <alignment horizontal="center" wrapText="1"/>
    </xf>
    <xf numFmtId="0" fontId="11" fillId="17" borderId="2" xfId="4" applyFont="1" applyFill="1" applyBorder="1" applyAlignment="1" applyProtection="1">
      <alignment horizontal="center"/>
    </xf>
    <xf numFmtId="0" fontId="29" fillId="17" borderId="4" xfId="4" applyFont="1" applyFill="1" applyBorder="1" applyAlignment="1" applyProtection="1">
      <alignment horizontal="center"/>
    </xf>
    <xf numFmtId="0" fontId="10" fillId="0" borderId="20" xfId="0" applyFont="1" applyFill="1" applyBorder="1" applyAlignment="1" applyProtection="1">
      <alignment horizontal="center" vertical="center"/>
      <protection locked="0"/>
    </xf>
    <xf numFmtId="0" fontId="24" fillId="7" borderId="27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11" fillId="11" borderId="9" xfId="4" applyFont="1" applyFill="1" applyBorder="1" applyAlignment="1" applyProtection="1">
      <alignment horizontal="center" vertical="center" wrapText="1"/>
    </xf>
    <xf numFmtId="0" fontId="11" fillId="11" borderId="3" xfId="4" applyFont="1" applyFill="1" applyBorder="1" applyAlignment="1" applyProtection="1">
      <alignment horizontal="center" vertical="center" wrapText="1"/>
    </xf>
    <xf numFmtId="1" fontId="63" fillId="10" borderId="8" xfId="0" applyNumberFormat="1" applyFont="1" applyFill="1" applyBorder="1" applyAlignment="1" applyProtection="1">
      <alignment horizontal="center" vertical="center"/>
    </xf>
    <xf numFmtId="0" fontId="15" fillId="7" borderId="2" xfId="4" applyFont="1" applyFill="1" applyBorder="1" applyAlignment="1" applyProtection="1">
      <alignment horizontal="center" vertical="center" wrapText="1"/>
    </xf>
    <xf numFmtId="1" fontId="10" fillId="7" borderId="60" xfId="0" applyNumberFormat="1" applyFont="1" applyFill="1" applyBorder="1" applyAlignment="1" applyProtection="1">
      <alignment horizontal="center" vertical="center"/>
      <protection locked="0"/>
    </xf>
    <xf numFmtId="1" fontId="10" fillId="7" borderId="78" xfId="0" applyNumberFormat="1" applyFont="1" applyFill="1" applyBorder="1" applyAlignment="1" applyProtection="1">
      <alignment horizontal="center" vertical="center"/>
      <protection locked="0"/>
    </xf>
    <xf numFmtId="1" fontId="10" fillId="7" borderId="13" xfId="0" applyNumberFormat="1" applyFont="1" applyFill="1" applyBorder="1" applyAlignment="1" applyProtection="1">
      <alignment horizontal="center" vertical="center"/>
      <protection locked="0"/>
    </xf>
    <xf numFmtId="1" fontId="10" fillId="7" borderId="15" xfId="0" applyNumberFormat="1" applyFont="1" applyFill="1" applyBorder="1" applyAlignment="1" applyProtection="1">
      <alignment horizontal="center" vertical="center"/>
      <protection locked="0"/>
    </xf>
    <xf numFmtId="1" fontId="10" fillId="7" borderId="57" xfId="0" applyNumberFormat="1" applyFont="1" applyFill="1" applyBorder="1" applyAlignment="1" applyProtection="1">
      <alignment horizontal="center" vertical="center"/>
      <protection locked="0"/>
    </xf>
    <xf numFmtId="1" fontId="10" fillId="7" borderId="69" xfId="0" applyNumberFormat="1" applyFont="1" applyFill="1" applyBorder="1" applyAlignment="1" applyProtection="1">
      <alignment horizontal="center" vertical="center"/>
      <protection locked="0"/>
    </xf>
    <xf numFmtId="1" fontId="22" fillId="17" borderId="2" xfId="0" applyNumberFormat="1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0" fontId="10" fillId="0" borderId="58" xfId="0" applyFont="1" applyFill="1" applyBorder="1" applyAlignment="1" applyProtection="1">
      <alignment vertical="center"/>
      <protection locked="0"/>
    </xf>
    <xf numFmtId="0" fontId="10" fillId="0" borderId="20" xfId="0" applyFont="1" applyFill="1" applyBorder="1" applyAlignment="1" applyProtection="1">
      <alignment vertical="center"/>
      <protection locked="0"/>
    </xf>
    <xf numFmtId="0" fontId="10" fillId="7" borderId="53" xfId="0" applyFont="1" applyFill="1" applyBorder="1" applyAlignment="1" applyProtection="1">
      <alignment vertical="center"/>
      <protection locked="0"/>
    </xf>
    <xf numFmtId="0" fontId="10" fillId="7" borderId="54" xfId="0" applyFont="1" applyFill="1" applyBorder="1" applyAlignment="1" applyProtection="1">
      <alignment vertical="center"/>
      <protection locked="0"/>
    </xf>
    <xf numFmtId="0" fontId="10" fillId="7" borderId="19" xfId="0" applyFont="1" applyFill="1" applyBorder="1" applyAlignment="1" applyProtection="1">
      <alignment vertical="center"/>
      <protection locked="0"/>
    </xf>
    <xf numFmtId="0" fontId="10" fillId="7" borderId="15" xfId="0" applyFont="1" applyFill="1" applyBorder="1" applyAlignment="1" applyProtection="1">
      <alignment vertical="center"/>
      <protection locked="0"/>
    </xf>
    <xf numFmtId="1" fontId="10" fillId="7" borderId="54" xfId="0" applyNumberFormat="1" applyFont="1" applyFill="1" applyBorder="1" applyAlignment="1" applyProtection="1">
      <alignment horizontal="center" vertical="center"/>
      <protection locked="0"/>
    </xf>
    <xf numFmtId="1" fontId="10" fillId="7" borderId="86" xfId="0" applyNumberFormat="1" applyFont="1" applyFill="1" applyBorder="1" applyAlignment="1" applyProtection="1">
      <alignment horizontal="center" vertical="center"/>
      <protection locked="0"/>
    </xf>
    <xf numFmtId="0" fontId="10" fillId="7" borderId="83" xfId="0" applyFont="1" applyFill="1" applyBorder="1" applyAlignment="1" applyProtection="1">
      <alignment horizontal="center" vertical="center"/>
      <protection locked="0"/>
    </xf>
    <xf numFmtId="0" fontId="10" fillId="7" borderId="85" xfId="0" applyFont="1" applyFill="1" applyBorder="1" applyAlignment="1" applyProtection="1">
      <alignment horizontal="center" vertical="center"/>
      <protection locked="0"/>
    </xf>
    <xf numFmtId="0" fontId="10" fillId="7" borderId="84" xfId="0" applyFont="1" applyFill="1" applyBorder="1" applyAlignment="1" applyProtection="1">
      <alignment horizontal="center" vertical="center" wrapText="1"/>
      <protection locked="0"/>
    </xf>
    <xf numFmtId="0" fontId="10" fillId="7" borderId="84" xfId="0" applyFont="1" applyFill="1" applyBorder="1" applyAlignment="1" applyProtection="1">
      <alignment horizontal="center" vertical="center"/>
      <protection locked="0"/>
    </xf>
    <xf numFmtId="0" fontId="10" fillId="7" borderId="18" xfId="0" applyFont="1" applyFill="1" applyBorder="1" applyAlignment="1" applyProtection="1">
      <alignment horizontal="center" vertical="center"/>
      <protection locked="0"/>
    </xf>
    <xf numFmtId="1" fontId="10" fillId="7" borderId="19" xfId="0" applyNumberFormat="1" applyFont="1" applyFill="1" applyBorder="1" applyAlignment="1" applyProtection="1">
      <alignment horizontal="center" vertical="center"/>
      <protection locked="0"/>
    </xf>
    <xf numFmtId="0" fontId="10" fillId="0" borderId="77" xfId="0" applyFont="1" applyFill="1" applyBorder="1" applyAlignment="1" applyProtection="1">
      <alignment horizontal="center" vertical="center"/>
      <protection locked="0"/>
    </xf>
    <xf numFmtId="0" fontId="10" fillId="0" borderId="82" xfId="0" applyFont="1" applyFill="1" applyBorder="1" applyAlignment="1" applyProtection="1">
      <alignment horizontal="center" vertical="center"/>
      <protection locked="0"/>
    </xf>
    <xf numFmtId="1" fontId="10" fillId="7" borderId="38" xfId="0" applyNumberFormat="1" applyFont="1" applyFill="1" applyBorder="1" applyAlignment="1" applyProtection="1">
      <alignment horizontal="center" vertical="center"/>
      <protection locked="0"/>
    </xf>
    <xf numFmtId="1" fontId="10" fillId="7" borderId="30" xfId="0" applyNumberFormat="1" applyFont="1" applyFill="1" applyBorder="1" applyAlignment="1" applyProtection="1">
      <alignment horizontal="center" vertical="center"/>
      <protection locked="0"/>
    </xf>
    <xf numFmtId="1" fontId="10" fillId="7" borderId="55" xfId="0" applyNumberFormat="1" applyFont="1" applyFill="1" applyBorder="1" applyAlignment="1" applyProtection="1">
      <alignment horizontal="center" vertical="center"/>
      <protection locked="0"/>
    </xf>
    <xf numFmtId="1" fontId="10" fillId="7" borderId="56" xfId="0" applyNumberFormat="1" applyFont="1" applyFill="1" applyBorder="1" applyAlignment="1" applyProtection="1">
      <alignment horizontal="center" vertical="center"/>
      <protection locked="0"/>
    </xf>
    <xf numFmtId="1" fontId="10" fillId="7" borderId="18" xfId="0" applyNumberFormat="1" applyFont="1" applyFill="1" applyBorder="1" applyAlignment="1" applyProtection="1">
      <alignment horizontal="center" vertical="center"/>
      <protection locked="0"/>
    </xf>
    <xf numFmtId="1" fontId="10" fillId="7" borderId="31" xfId="0" applyNumberFormat="1" applyFont="1" applyFill="1" applyBorder="1" applyAlignment="1" applyProtection="1">
      <alignment horizontal="center" vertical="center"/>
      <protection locked="0"/>
    </xf>
    <xf numFmtId="1" fontId="10" fillId="7" borderId="53" xfId="0" applyNumberFormat="1" applyFont="1" applyFill="1" applyBorder="1" applyAlignment="1" applyProtection="1">
      <alignment horizontal="center" vertical="center"/>
      <protection locked="0"/>
    </xf>
    <xf numFmtId="0" fontId="10" fillId="2" borderId="77" xfId="0" applyFont="1" applyFill="1" applyBorder="1" applyAlignment="1" applyProtection="1">
      <alignment horizontal="center" vertical="center"/>
      <protection locked="0"/>
    </xf>
    <xf numFmtId="0" fontId="64" fillId="7" borderId="3" xfId="4" applyFont="1" applyFill="1" applyBorder="1" applyAlignment="1" applyProtection="1">
      <alignment horizontal="center" vertical="center" wrapText="1"/>
    </xf>
    <xf numFmtId="0" fontId="62" fillId="2" borderId="0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15" fillId="7" borderId="7" xfId="4" applyFont="1" applyFill="1" applyBorder="1" applyAlignment="1" applyProtection="1">
      <alignment horizontal="center" vertical="center" wrapText="1"/>
    </xf>
    <xf numFmtId="0" fontId="11" fillId="17" borderId="7" xfId="4" applyFont="1" applyFill="1" applyBorder="1" applyAlignment="1" applyProtection="1">
      <alignment horizontal="center"/>
    </xf>
    <xf numFmtId="0" fontId="19" fillId="0" borderId="0" xfId="3" applyFont="1" applyFill="1" applyBorder="1" applyAlignment="1" applyProtection="1">
      <alignment horizontal="center" vertical="center"/>
    </xf>
    <xf numFmtId="0" fontId="38" fillId="10" borderId="3" xfId="0" applyFont="1" applyFill="1" applyBorder="1" applyAlignment="1" applyProtection="1">
      <alignment horizontal="center" vertical="center"/>
    </xf>
    <xf numFmtId="0" fontId="38" fillId="10" borderId="8" xfId="0" applyFont="1" applyFill="1" applyBorder="1" applyAlignment="1" applyProtection="1">
      <alignment horizontal="center" vertical="center"/>
    </xf>
    <xf numFmtId="0" fontId="38" fillId="10" borderId="4" xfId="0" applyFont="1" applyFill="1" applyBorder="1" applyAlignment="1" applyProtection="1">
      <alignment horizontal="center" vertical="center"/>
    </xf>
    <xf numFmtId="0" fontId="11" fillId="2" borderId="36" xfId="0" applyFont="1" applyFill="1" applyBorder="1" applyAlignment="1" applyProtection="1">
      <alignment horizontal="center"/>
    </xf>
    <xf numFmtId="0" fontId="10" fillId="16" borderId="36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66" fillId="2" borderId="36" xfId="0" applyFont="1" applyFill="1" applyBorder="1" applyAlignment="1" applyProtection="1">
      <alignment horizontal="center" vertical="center"/>
    </xf>
    <xf numFmtId="49" fontId="36" fillId="2" borderId="0" xfId="3" applyNumberFormat="1" applyFont="1" applyFill="1" applyAlignment="1" applyProtection="1">
      <alignment horizontal="left" vertical="center"/>
    </xf>
    <xf numFmtId="165" fontId="36" fillId="2" borderId="0" xfId="3" applyNumberFormat="1" applyFont="1" applyFill="1" applyAlignment="1" applyProtection="1">
      <alignment horizontal="left" vertical="center"/>
    </xf>
    <xf numFmtId="0" fontId="22" fillId="7" borderId="27" xfId="0" applyFont="1" applyFill="1" applyBorder="1" applyAlignment="1" applyProtection="1">
      <alignment horizontal="center" vertical="center" textRotation="90" wrapText="1"/>
    </xf>
    <xf numFmtId="0" fontId="22" fillId="7" borderId="39" xfId="0" applyFont="1" applyFill="1" applyBorder="1" applyAlignment="1" applyProtection="1">
      <alignment horizontal="center" vertical="center" textRotation="90" wrapText="1"/>
    </xf>
    <xf numFmtId="0" fontId="22" fillId="7" borderId="29" xfId="0" applyFont="1" applyFill="1" applyBorder="1" applyAlignment="1" applyProtection="1">
      <alignment horizontal="center" vertical="center" textRotation="90" wrapText="1"/>
    </xf>
    <xf numFmtId="0" fontId="10" fillId="2" borderId="27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0" borderId="80" xfId="0" applyFont="1" applyFill="1" applyBorder="1" applyAlignment="1" applyProtection="1">
      <alignment horizontal="center"/>
      <protection locked="0"/>
    </xf>
    <xf numFmtId="0" fontId="10" fillId="0" borderId="16" xfId="0" applyFont="1" applyFill="1" applyBorder="1" applyAlignment="1" applyProtection="1">
      <alignment horizontal="center"/>
      <protection locked="0"/>
    </xf>
    <xf numFmtId="0" fontId="10" fillId="0" borderId="27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10" fillId="0" borderId="81" xfId="0" applyFont="1" applyFill="1" applyBorder="1" applyAlignment="1" applyProtection="1">
      <alignment horizontal="center"/>
      <protection locked="0"/>
    </xf>
    <xf numFmtId="0" fontId="10" fillId="0" borderId="58" xfId="0" applyFont="1" applyFill="1" applyBorder="1" applyAlignment="1" applyProtection="1">
      <alignment horizontal="center"/>
      <protection locked="0"/>
    </xf>
    <xf numFmtId="0" fontId="10" fillId="0" borderId="67" xfId="0" applyFont="1" applyFill="1" applyBorder="1" applyAlignment="1" applyProtection="1">
      <alignment horizontal="center"/>
      <protection locked="0"/>
    </xf>
    <xf numFmtId="0" fontId="10" fillId="0" borderId="20" xfId="0" applyFont="1" applyFill="1" applyBorder="1" applyAlignment="1" applyProtection="1">
      <alignment horizontal="center"/>
      <protection locked="0"/>
    </xf>
    <xf numFmtId="0" fontId="17" fillId="10" borderId="3" xfId="0" applyFont="1" applyFill="1" applyBorder="1" applyAlignment="1" applyProtection="1">
      <alignment horizontal="center" vertical="center"/>
    </xf>
    <xf numFmtId="0" fontId="17" fillId="10" borderId="8" xfId="0" applyFont="1" applyFill="1" applyBorder="1" applyAlignment="1" applyProtection="1">
      <alignment horizontal="center" vertical="center"/>
    </xf>
    <xf numFmtId="0" fontId="22" fillId="7" borderId="9" xfId="0" applyFont="1" applyFill="1" applyBorder="1" applyAlignment="1" applyProtection="1">
      <alignment horizontal="center" vertical="center" textRotation="90" wrapText="1"/>
    </xf>
    <xf numFmtId="0" fontId="22" fillId="7" borderId="12" xfId="0" applyFont="1" applyFill="1" applyBorder="1" applyAlignment="1" applyProtection="1">
      <alignment horizontal="center" vertical="center" textRotation="90" wrapText="1"/>
    </xf>
    <xf numFmtId="0" fontId="22" fillId="7" borderId="7" xfId="0" applyFont="1" applyFill="1" applyBorder="1" applyAlignment="1" applyProtection="1">
      <alignment horizontal="center" vertical="center" textRotation="90" wrapText="1"/>
    </xf>
    <xf numFmtId="0" fontId="11" fillId="7" borderId="3" xfId="4" applyFont="1" applyFill="1" applyBorder="1" applyAlignment="1" applyProtection="1">
      <alignment horizontal="center" vertical="center" wrapText="1"/>
    </xf>
    <xf numFmtId="0" fontId="11" fillId="7" borderId="4" xfId="4" applyFont="1" applyFill="1" applyBorder="1" applyAlignment="1" applyProtection="1">
      <alignment horizontal="center" vertical="center" wrapText="1"/>
    </xf>
    <xf numFmtId="0" fontId="10" fillId="0" borderId="39" xfId="0" applyFont="1" applyFill="1" applyBorder="1" applyAlignment="1" applyProtection="1">
      <alignment horizontal="center"/>
      <protection locked="0"/>
    </xf>
    <xf numFmtId="0" fontId="10" fillId="0" borderId="5" xfId="0" applyFont="1" applyFill="1" applyBorder="1" applyAlignment="1" applyProtection="1">
      <alignment horizontal="center"/>
      <protection locked="0"/>
    </xf>
    <xf numFmtId="0" fontId="14" fillId="17" borderId="9" xfId="0" applyFont="1" applyFill="1" applyBorder="1" applyAlignment="1" applyProtection="1">
      <alignment horizontal="center" vertical="center" textRotation="90"/>
    </xf>
    <xf numFmtId="0" fontId="14" fillId="17" borderId="12" xfId="0" applyFont="1" applyFill="1" applyBorder="1" applyAlignment="1" applyProtection="1">
      <alignment horizontal="center" vertical="center" textRotation="90"/>
    </xf>
    <xf numFmtId="0" fontId="14" fillId="17" borderId="39" xfId="0" applyFont="1" applyFill="1" applyBorder="1" applyAlignment="1" applyProtection="1">
      <alignment horizontal="center" vertical="center" textRotation="90"/>
    </xf>
    <xf numFmtId="0" fontId="14" fillId="17" borderId="7" xfId="0" applyFont="1" applyFill="1" applyBorder="1" applyAlignment="1" applyProtection="1">
      <alignment horizontal="center" vertical="center" textRotation="90"/>
    </xf>
    <xf numFmtId="0" fontId="39" fillId="17" borderId="9" xfId="0" applyFont="1" applyFill="1" applyBorder="1" applyAlignment="1" applyProtection="1">
      <alignment horizontal="center" vertical="center" textRotation="90"/>
    </xf>
    <xf numFmtId="0" fontId="39" fillId="17" borderId="12" xfId="0" applyFont="1" applyFill="1" applyBorder="1" applyAlignment="1" applyProtection="1">
      <alignment horizontal="center" vertical="center" textRotation="90"/>
    </xf>
    <xf numFmtId="0" fontId="39" fillId="17" borderId="7" xfId="0" applyFont="1" applyFill="1" applyBorder="1" applyAlignment="1" applyProtection="1">
      <alignment horizontal="center" vertical="center" textRotation="90"/>
    </xf>
    <xf numFmtId="0" fontId="11" fillId="7" borderId="27" xfId="4" applyFont="1" applyFill="1" applyBorder="1" applyAlignment="1" applyProtection="1">
      <alignment horizontal="center" vertical="center" wrapText="1"/>
    </xf>
    <xf numFmtId="0" fontId="11" fillId="7" borderId="1" xfId="4" applyFont="1" applyFill="1" applyBorder="1" applyAlignment="1" applyProtection="1">
      <alignment horizontal="center" vertical="center" wrapText="1"/>
    </xf>
    <xf numFmtId="0" fontId="10" fillId="0" borderId="27" xfId="0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horizontal="center"/>
    </xf>
    <xf numFmtId="0" fontId="10" fillId="0" borderId="39" xfId="0" applyFont="1" applyFill="1" applyBorder="1" applyAlignment="1" applyProtection="1">
      <alignment horizontal="center"/>
    </xf>
    <xf numFmtId="0" fontId="10" fillId="0" borderId="5" xfId="0" applyFont="1" applyFill="1" applyBorder="1" applyAlignment="1" applyProtection="1">
      <alignment horizontal="center"/>
    </xf>
    <xf numFmtId="0" fontId="10" fillId="0" borderId="29" xfId="0" applyFont="1" applyFill="1" applyBorder="1" applyAlignment="1" applyProtection="1">
      <alignment horizontal="center"/>
    </xf>
    <xf numFmtId="0" fontId="10" fillId="0" borderId="17" xfId="0" applyFont="1" applyFill="1" applyBorder="1" applyAlignment="1" applyProtection="1">
      <alignment horizontal="center"/>
    </xf>
    <xf numFmtId="0" fontId="43" fillId="10" borderId="0" xfId="0" applyFont="1" applyFill="1" applyAlignment="1" applyProtection="1">
      <alignment horizontal="center" vertical="center"/>
    </xf>
    <xf numFmtId="0" fontId="28" fillId="10" borderId="0" xfId="0" applyFont="1" applyFill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right" vertical="center"/>
    </xf>
    <xf numFmtId="165" fontId="61" fillId="2" borderId="0" xfId="3" applyNumberFormat="1" applyFont="1" applyFill="1" applyAlignment="1" applyProtection="1">
      <alignment horizontal="left" vertical="center"/>
    </xf>
    <xf numFmtId="0" fontId="61" fillId="2" borderId="0" xfId="3" applyNumberFormat="1" applyFont="1" applyFill="1" applyAlignment="1" applyProtection="1">
      <alignment horizontal="left" vertical="center"/>
    </xf>
    <xf numFmtId="0" fontId="47" fillId="10" borderId="3" xfId="0" applyFont="1" applyFill="1" applyBorder="1" applyAlignment="1" applyProtection="1">
      <alignment horizontal="center" vertical="center"/>
    </xf>
    <xf numFmtId="0" fontId="47" fillId="10" borderId="8" xfId="0" applyFont="1" applyFill="1" applyBorder="1" applyAlignment="1" applyProtection="1">
      <alignment horizontal="center" vertical="center"/>
    </xf>
    <xf numFmtId="0" fontId="47" fillId="10" borderId="4" xfId="0" applyFont="1" applyFill="1" applyBorder="1" applyAlignment="1" applyProtection="1">
      <alignment horizontal="center" vertical="center"/>
    </xf>
    <xf numFmtId="0" fontId="26" fillId="2" borderId="27" xfId="0" applyFont="1" applyFill="1" applyBorder="1" applyAlignment="1" applyProtection="1">
      <alignment horizontal="center" vertical="center" wrapText="1"/>
    </xf>
    <xf numFmtId="0" fontId="26" fillId="2" borderId="6" xfId="0" applyFont="1" applyFill="1" applyBorder="1" applyAlignment="1" applyProtection="1">
      <alignment horizontal="center" vertical="center" wrapText="1"/>
    </xf>
    <xf numFmtId="0" fontId="26" fillId="2" borderId="1" xfId="0" applyFont="1" applyFill="1" applyBorder="1" applyAlignment="1" applyProtection="1">
      <alignment horizontal="center" vertical="center" wrapText="1"/>
    </xf>
    <xf numFmtId="0" fontId="26" fillId="2" borderId="39" xfId="0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 applyProtection="1">
      <alignment horizontal="center" vertical="center" wrapText="1"/>
    </xf>
    <xf numFmtId="0" fontId="26" fillId="2" borderId="5" xfId="0" applyFont="1" applyFill="1" applyBorder="1" applyAlignment="1" applyProtection="1">
      <alignment horizontal="center" vertical="center" wrapText="1"/>
    </xf>
    <xf numFmtId="0" fontId="26" fillId="2" borderId="29" xfId="0" applyFont="1" applyFill="1" applyBorder="1" applyAlignment="1" applyProtection="1">
      <alignment horizontal="center" vertical="center" wrapText="1"/>
    </xf>
    <xf numFmtId="0" fontId="26" fillId="2" borderId="36" xfId="0" applyFont="1" applyFill="1" applyBorder="1" applyAlignment="1" applyProtection="1">
      <alignment horizontal="center" vertical="center" wrapText="1"/>
    </xf>
    <xf numFmtId="0" fontId="26" fillId="2" borderId="17" xfId="0" applyFont="1" applyFill="1" applyBorder="1" applyAlignment="1" applyProtection="1">
      <alignment horizontal="center" vertical="center" wrapText="1"/>
    </xf>
    <xf numFmtId="0" fontId="51" fillId="2" borderId="3" xfId="0" applyFont="1" applyFill="1" applyBorder="1" applyAlignment="1" applyProtection="1">
      <alignment horizontal="center" vertical="center" wrapText="1"/>
    </xf>
    <xf numFmtId="0" fontId="51" fillId="2" borderId="8" xfId="0" applyFont="1" applyFill="1" applyBorder="1" applyAlignment="1" applyProtection="1">
      <alignment horizontal="center" vertical="center" wrapText="1"/>
    </xf>
    <xf numFmtId="0" fontId="51" fillId="2" borderId="4" xfId="0" applyFont="1" applyFill="1" applyBorder="1" applyAlignment="1" applyProtection="1">
      <alignment horizontal="center" vertical="center" wrapText="1"/>
    </xf>
    <xf numFmtId="0" fontId="52" fillId="15" borderId="3" xfId="0" applyFont="1" applyFill="1" applyBorder="1" applyAlignment="1" applyProtection="1">
      <alignment horizontal="center" vertical="center"/>
    </xf>
    <xf numFmtId="0" fontId="52" fillId="15" borderId="8" xfId="0" applyFont="1" applyFill="1" applyBorder="1" applyAlignment="1" applyProtection="1">
      <alignment horizontal="center" vertical="center"/>
    </xf>
    <xf numFmtId="0" fontId="52" fillId="15" borderId="4" xfId="0" applyFont="1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0" fillId="2" borderId="27" xfId="0" applyFill="1" applyBorder="1" applyAlignment="1" applyProtection="1">
      <alignment horizontal="center"/>
    </xf>
    <xf numFmtId="0" fontId="0" fillId="2" borderId="29" xfId="0" applyFill="1" applyBorder="1" applyAlignment="1" applyProtection="1">
      <alignment horizontal="center"/>
    </xf>
    <xf numFmtId="0" fontId="26" fillId="7" borderId="39" xfId="0" applyFont="1" applyFill="1" applyBorder="1" applyAlignment="1" applyProtection="1">
      <alignment horizontal="center" vertical="center" wrapText="1"/>
    </xf>
    <xf numFmtId="0" fontId="26" fillId="7" borderId="0" xfId="0" applyFont="1" applyFill="1" applyBorder="1" applyAlignment="1" applyProtection="1">
      <alignment horizontal="center" vertical="center" wrapText="1"/>
    </xf>
    <xf numFmtId="0" fontId="26" fillId="7" borderId="5" xfId="0" applyFont="1" applyFill="1" applyBorder="1" applyAlignment="1" applyProtection="1">
      <alignment horizontal="center" vertical="center" wrapText="1"/>
    </xf>
    <xf numFmtId="0" fontId="26" fillId="7" borderId="29" xfId="0" applyFont="1" applyFill="1" applyBorder="1" applyAlignment="1" applyProtection="1">
      <alignment horizontal="center" vertical="center" wrapText="1"/>
    </xf>
    <xf numFmtId="0" fontId="26" fillId="7" borderId="36" xfId="0" applyFont="1" applyFill="1" applyBorder="1" applyAlignment="1" applyProtection="1">
      <alignment horizontal="center" vertical="center" wrapText="1"/>
    </xf>
    <xf numFmtId="0" fontId="26" fillId="7" borderId="17" xfId="0" applyFont="1" applyFill="1" applyBorder="1" applyAlignment="1" applyProtection="1">
      <alignment horizontal="center" vertical="center" wrapText="1"/>
    </xf>
    <xf numFmtId="0" fontId="35" fillId="7" borderId="27" xfId="0" applyFont="1" applyFill="1" applyBorder="1" applyAlignment="1" applyProtection="1">
      <alignment horizontal="center" vertical="center"/>
    </xf>
    <xf numFmtId="0" fontId="35" fillId="7" borderId="6" xfId="0" applyFont="1" applyFill="1" applyBorder="1" applyAlignment="1" applyProtection="1">
      <alignment horizontal="center" vertical="center"/>
    </xf>
    <xf numFmtId="0" fontId="35" fillId="7" borderId="1" xfId="0" applyFont="1" applyFill="1" applyBorder="1" applyAlignment="1" applyProtection="1">
      <alignment horizontal="center" vertical="center"/>
    </xf>
    <xf numFmtId="0" fontId="40" fillId="10" borderId="3" xfId="0" applyFont="1" applyFill="1" applyBorder="1" applyAlignment="1" applyProtection="1">
      <alignment horizontal="center" vertical="center"/>
    </xf>
    <xf numFmtId="0" fontId="40" fillId="10" borderId="8" xfId="0" applyFont="1" applyFill="1" applyBorder="1" applyAlignment="1" applyProtection="1">
      <alignment horizontal="center" vertical="center"/>
    </xf>
    <xf numFmtId="0" fontId="40" fillId="10" borderId="4" xfId="0" applyFont="1" applyFill="1" applyBorder="1" applyAlignment="1" applyProtection="1">
      <alignment horizontal="center" vertical="center"/>
    </xf>
    <xf numFmtId="0" fontId="40" fillId="13" borderId="3" xfId="0" applyFont="1" applyFill="1" applyBorder="1" applyAlignment="1" applyProtection="1">
      <alignment horizontal="center" vertical="center"/>
    </xf>
    <xf numFmtId="0" fontId="40" fillId="13" borderId="8" xfId="0" applyFont="1" applyFill="1" applyBorder="1" applyAlignment="1" applyProtection="1">
      <alignment horizontal="center" vertical="center"/>
    </xf>
    <xf numFmtId="0" fontId="40" fillId="13" borderId="4" xfId="0" applyFont="1" applyFill="1" applyBorder="1" applyAlignment="1" applyProtection="1">
      <alignment horizontal="center" vertical="center"/>
    </xf>
    <xf numFmtId="1" fontId="57" fillId="7" borderId="9" xfId="0" applyNumberFormat="1" applyFont="1" applyFill="1" applyBorder="1" applyAlignment="1" applyProtection="1">
      <alignment horizontal="center" vertical="center" wrapText="1"/>
    </xf>
    <xf numFmtId="1" fontId="57" fillId="7" borderId="7" xfId="0" applyNumberFormat="1" applyFont="1" applyFill="1" applyBorder="1" applyAlignment="1" applyProtection="1">
      <alignment horizontal="center" vertical="center" wrapText="1"/>
    </xf>
    <xf numFmtId="0" fontId="57" fillId="7" borderId="7" xfId="0" applyFont="1" applyFill="1" applyBorder="1" applyAlignment="1" applyProtection="1">
      <alignment horizontal="center" vertical="center" wrapText="1"/>
    </xf>
    <xf numFmtId="0" fontId="26" fillId="2" borderId="3" xfId="0" applyFont="1" applyFill="1" applyBorder="1" applyAlignment="1" applyProtection="1">
      <alignment horizontal="center" vertical="center" wrapText="1"/>
    </xf>
    <xf numFmtId="0" fontId="26" fillId="2" borderId="8" xfId="0" applyFont="1" applyFill="1" applyBorder="1" applyAlignment="1" applyProtection="1">
      <alignment horizontal="center" vertical="center" wrapText="1"/>
    </xf>
    <xf numFmtId="0" fontId="26" fillId="2" borderId="4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/>
    </xf>
    <xf numFmtId="0" fontId="11" fillId="2" borderId="7" xfId="0" applyFont="1" applyFill="1" applyBorder="1" applyAlignment="1" applyProtection="1">
      <alignment horizontal="center"/>
    </xf>
    <xf numFmtId="0" fontId="27" fillId="7" borderId="9" xfId="0" applyFont="1" applyFill="1" applyBorder="1" applyAlignment="1" applyProtection="1">
      <alignment horizontal="center" vertical="top" wrapText="1"/>
    </xf>
    <xf numFmtId="0" fontId="27" fillId="7" borderId="7" xfId="0" applyFont="1" applyFill="1" applyBorder="1" applyAlignment="1" applyProtection="1">
      <alignment horizontal="center" vertical="top" wrapText="1"/>
    </xf>
    <xf numFmtId="49" fontId="36" fillId="2" borderId="0" xfId="3" applyNumberFormat="1" applyFont="1" applyFill="1" applyAlignment="1">
      <alignment horizontal="left" vertical="center"/>
    </xf>
    <xf numFmtId="165" fontId="36" fillId="2" borderId="0" xfId="3" applyNumberFormat="1" applyFont="1" applyFill="1" applyAlignment="1">
      <alignment horizontal="left" vertical="center"/>
    </xf>
    <xf numFmtId="0" fontId="30" fillId="12" borderId="27" xfId="0" applyFont="1" applyFill="1" applyBorder="1" applyAlignment="1" applyProtection="1">
      <alignment horizontal="center" vertical="center"/>
    </xf>
    <xf numFmtId="0" fontId="30" fillId="12" borderId="6" xfId="0" applyFont="1" applyFill="1" applyBorder="1" applyAlignment="1" applyProtection="1">
      <alignment horizontal="center" vertical="center"/>
    </xf>
    <xf numFmtId="0" fontId="30" fillId="12" borderId="1" xfId="0" applyFont="1" applyFill="1" applyBorder="1" applyAlignment="1" applyProtection="1">
      <alignment horizontal="center" vertical="center"/>
    </xf>
    <xf numFmtId="0" fontId="30" fillId="12" borderId="29" xfId="0" applyFont="1" applyFill="1" applyBorder="1" applyAlignment="1" applyProtection="1">
      <alignment horizontal="center" vertical="center"/>
    </xf>
    <xf numFmtId="0" fontId="30" fillId="12" borderId="36" xfId="0" applyFont="1" applyFill="1" applyBorder="1" applyAlignment="1" applyProtection="1">
      <alignment horizontal="center" vertical="center"/>
    </xf>
    <xf numFmtId="0" fontId="30" fillId="12" borderId="17" xfId="0" applyFont="1" applyFill="1" applyBorder="1" applyAlignment="1" applyProtection="1">
      <alignment horizontal="center" vertical="center"/>
    </xf>
    <xf numFmtId="0" fontId="12" fillId="7" borderId="29" xfId="0" applyFont="1" applyFill="1" applyBorder="1" applyAlignment="1" applyProtection="1">
      <alignment horizontal="left"/>
    </xf>
    <xf numFmtId="0" fontId="12" fillId="7" borderId="36" xfId="0" applyFont="1" applyFill="1" applyBorder="1" applyAlignment="1" applyProtection="1">
      <alignment horizontal="left"/>
    </xf>
    <xf numFmtId="0" fontId="12" fillId="7" borderId="43" xfId="0" applyFont="1" applyFill="1" applyBorder="1" applyAlignment="1" applyProtection="1">
      <alignment horizontal="left"/>
    </xf>
    <xf numFmtId="0" fontId="45" fillId="8" borderId="0" xfId="2" applyFont="1" applyBorder="1" applyAlignment="1" applyProtection="1">
      <alignment horizontal="center" vertical="center" wrapText="1"/>
    </xf>
    <xf numFmtId="0" fontId="37" fillId="10" borderId="3" xfId="0" applyFont="1" applyFill="1" applyBorder="1" applyAlignment="1">
      <alignment horizontal="center" vertical="center"/>
    </xf>
    <xf numFmtId="0" fontId="37" fillId="10" borderId="8" xfId="0" applyFont="1" applyFill="1" applyBorder="1" applyAlignment="1">
      <alignment horizontal="center" vertical="center"/>
    </xf>
    <xf numFmtId="0" fontId="37" fillId="10" borderId="4" xfId="0" applyFont="1" applyFill="1" applyBorder="1" applyAlignment="1">
      <alignment horizontal="center" vertical="center"/>
    </xf>
    <xf numFmtId="0" fontId="41" fillId="7" borderId="27" xfId="3" applyFont="1" applyFill="1" applyBorder="1" applyAlignment="1">
      <alignment horizontal="center" vertical="center" wrapText="1"/>
    </xf>
    <xf numFmtId="0" fontId="41" fillId="7" borderId="6" xfId="3" applyFont="1" applyFill="1" applyBorder="1" applyAlignment="1">
      <alignment horizontal="center" vertical="center" wrapText="1"/>
    </xf>
    <xf numFmtId="0" fontId="41" fillId="7" borderId="1" xfId="3" applyFont="1" applyFill="1" applyBorder="1" applyAlignment="1">
      <alignment horizontal="center" vertical="center" wrapText="1"/>
    </xf>
    <xf numFmtId="0" fontId="41" fillId="7" borderId="39" xfId="3" applyFont="1" applyFill="1" applyBorder="1" applyAlignment="1">
      <alignment horizontal="center" vertical="center" wrapText="1"/>
    </xf>
    <xf numFmtId="0" fontId="41" fillId="7" borderId="0" xfId="3" applyFont="1" applyFill="1" applyBorder="1" applyAlignment="1">
      <alignment horizontal="center" vertical="center" wrapText="1"/>
    </xf>
    <xf numFmtId="0" fontId="41" fillId="7" borderId="5" xfId="3" applyFont="1" applyFill="1" applyBorder="1" applyAlignment="1">
      <alignment horizontal="center" vertical="center" wrapText="1"/>
    </xf>
    <xf numFmtId="0" fontId="41" fillId="7" borderId="29" xfId="3" applyFont="1" applyFill="1" applyBorder="1" applyAlignment="1">
      <alignment horizontal="center" vertical="center" wrapText="1"/>
    </xf>
    <xf numFmtId="0" fontId="41" fillId="7" borderId="36" xfId="3" applyFont="1" applyFill="1" applyBorder="1" applyAlignment="1">
      <alignment horizontal="center" vertical="center" wrapText="1"/>
    </xf>
    <xf numFmtId="0" fontId="41" fillId="7" borderId="17" xfId="3" applyFont="1" applyFill="1" applyBorder="1" applyAlignment="1">
      <alignment horizontal="center" vertical="center" wrapText="1"/>
    </xf>
    <xf numFmtId="0" fontId="33" fillId="7" borderId="3" xfId="0" applyFont="1" applyFill="1" applyBorder="1" applyAlignment="1" applyProtection="1">
      <alignment horizontal="center" vertical="center" wrapText="1"/>
    </xf>
    <xf numFmtId="0" fontId="33" fillId="7" borderId="8" xfId="0" applyFont="1" applyFill="1" applyBorder="1" applyAlignment="1" applyProtection="1">
      <alignment horizontal="center" vertical="center" wrapText="1"/>
    </xf>
    <xf numFmtId="0" fontId="33" fillId="7" borderId="4" xfId="0" applyFont="1" applyFill="1" applyBorder="1" applyAlignment="1" applyProtection="1">
      <alignment horizontal="center" vertical="center" wrapText="1"/>
    </xf>
    <xf numFmtId="0" fontId="30" fillId="12" borderId="39" xfId="0" applyFont="1" applyFill="1" applyBorder="1" applyAlignment="1" applyProtection="1">
      <alignment horizontal="center" vertical="center"/>
    </xf>
    <xf numFmtId="0" fontId="30" fillId="12" borderId="0" xfId="0" applyFont="1" applyFill="1" applyBorder="1" applyAlignment="1" applyProtection="1">
      <alignment horizontal="center" vertical="center"/>
    </xf>
    <xf numFmtId="0" fontId="30" fillId="12" borderId="5" xfId="0" applyFont="1" applyFill="1" applyBorder="1" applyAlignment="1" applyProtection="1">
      <alignment horizontal="center" vertical="center"/>
    </xf>
    <xf numFmtId="0" fontId="56" fillId="12" borderId="3" xfId="0" applyFont="1" applyFill="1" applyBorder="1" applyAlignment="1">
      <alignment horizontal="center" vertical="center" wrapText="1"/>
    </xf>
    <xf numFmtId="0" fontId="56" fillId="12" borderId="8" xfId="0" applyFont="1" applyFill="1" applyBorder="1" applyAlignment="1">
      <alignment horizontal="center" vertical="center" wrapText="1"/>
    </xf>
    <xf numFmtId="0" fontId="56" fillId="12" borderId="4" xfId="0" applyFont="1" applyFill="1" applyBorder="1" applyAlignment="1">
      <alignment horizontal="center" vertical="center" wrapText="1"/>
    </xf>
    <xf numFmtId="0" fontId="35" fillId="7" borderId="3" xfId="0" applyFont="1" applyFill="1" applyBorder="1" applyAlignment="1" applyProtection="1">
      <alignment horizontal="center" vertical="center" wrapText="1"/>
    </xf>
    <xf numFmtId="0" fontId="35" fillId="7" borderId="8" xfId="0" applyFont="1" applyFill="1" applyBorder="1" applyAlignment="1" applyProtection="1">
      <alignment horizontal="center" vertical="center" wrapText="1"/>
    </xf>
    <xf numFmtId="0" fontId="35" fillId="7" borderId="4" xfId="0" applyFont="1" applyFill="1" applyBorder="1" applyAlignment="1" applyProtection="1">
      <alignment horizontal="center" vertical="center" wrapText="1"/>
    </xf>
    <xf numFmtId="0" fontId="34" fillId="7" borderId="3" xfId="0" applyFont="1" applyFill="1" applyBorder="1" applyAlignment="1" applyProtection="1">
      <alignment horizontal="center" vertical="center" wrapText="1"/>
    </xf>
    <xf numFmtId="0" fontId="34" fillId="7" borderId="4" xfId="0" applyFont="1" applyFill="1" applyBorder="1" applyAlignment="1" applyProtection="1">
      <alignment horizontal="center" vertical="center" wrapText="1"/>
    </xf>
    <xf numFmtId="0" fontId="12" fillId="7" borderId="50" xfId="0" applyFont="1" applyFill="1" applyBorder="1" applyAlignment="1" applyProtection="1">
      <alignment horizontal="left"/>
    </xf>
    <xf numFmtId="0" fontId="12" fillId="7" borderId="51" xfId="0" applyFont="1" applyFill="1" applyBorder="1" applyAlignment="1" applyProtection="1">
      <alignment horizontal="left"/>
    </xf>
    <xf numFmtId="0" fontId="12" fillId="7" borderId="52" xfId="0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>
      <alignment horizontal="center"/>
    </xf>
    <xf numFmtId="0" fontId="33" fillId="2" borderId="36" xfId="0" applyFont="1" applyFill="1" applyBorder="1" applyAlignment="1" applyProtection="1">
      <alignment vertical="center" wrapText="1"/>
    </xf>
    <xf numFmtId="0" fontId="22" fillId="2" borderId="36" xfId="0" applyFont="1" applyFill="1" applyBorder="1" applyAlignment="1" applyProtection="1">
      <alignment vertical="center" wrapText="1"/>
    </xf>
    <xf numFmtId="0" fontId="10" fillId="16" borderId="0" xfId="0" applyFont="1" applyFill="1" applyBorder="1" applyAlignment="1" applyProtection="1">
      <alignment horizontal="center" vertical="center" wrapText="1"/>
    </xf>
  </cellXfs>
  <cellStyles count="5">
    <cellStyle name="20% - Accent1" xfId="4" builtinId="30"/>
    <cellStyle name="Explanatory Text" xfId="3" builtinId="53"/>
    <cellStyle name="Good" xfId="2" builtinId="26"/>
    <cellStyle name="Normal" xfId="0" builtinId="0"/>
    <cellStyle name="Normal 2" xfId="1" xr:uid="{00000000-0005-0000-0000-000004000000}"/>
  </cellStyles>
  <dxfs count="18">
    <dxf>
      <font>
        <b/>
        <i val="0"/>
        <color rgb="FF49701E"/>
      </font>
    </dxf>
    <dxf>
      <font>
        <b/>
        <i val="0"/>
        <color auto="1"/>
      </font>
    </dxf>
    <dxf>
      <font>
        <b/>
        <i val="0"/>
        <color rgb="FF49701E"/>
      </font>
    </dxf>
    <dxf>
      <font>
        <b/>
        <i val="0"/>
        <color auto="1"/>
      </font>
    </dxf>
    <dxf>
      <font>
        <b/>
        <i val="0"/>
        <color rgb="FF49701E"/>
      </font>
    </dxf>
    <dxf>
      <font>
        <b/>
        <i val="0"/>
        <color auto="1"/>
      </font>
    </dxf>
    <dxf>
      <font>
        <b/>
        <i val="0"/>
        <color rgb="FF49701E"/>
      </font>
    </dxf>
    <dxf>
      <font>
        <b/>
        <i val="0"/>
        <color auto="1"/>
      </font>
    </dxf>
    <dxf>
      <font>
        <b/>
        <i val="0"/>
        <color rgb="FF49701E"/>
      </font>
    </dxf>
    <dxf>
      <font>
        <b/>
        <i val="0"/>
        <color auto="1"/>
      </font>
    </dxf>
    <dxf>
      <font>
        <b/>
        <i val="0"/>
        <color rgb="FF49701E"/>
      </font>
    </dxf>
    <dxf>
      <font>
        <b/>
        <i val="0"/>
        <color auto="1"/>
      </font>
    </dxf>
    <dxf>
      <font>
        <b/>
        <i val="0"/>
        <color rgb="FF49701E"/>
      </font>
    </dxf>
    <dxf>
      <font>
        <b/>
        <i val="0"/>
        <color auto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CE3A5"/>
      <color rgb="FFE7F7E5"/>
      <color rgb="FFE9F1FD"/>
      <color rgb="FFFFF5D5"/>
      <color rgb="FF5C8E26"/>
      <color rgb="FFEDF9EB"/>
      <color rgb="FF49701E"/>
      <color rgb="FFF3F3FF"/>
      <color rgb="FFCCCCFF"/>
      <color rgb="FF66E9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Lodging - Page 2'!L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Begin Here- Page 1'!A1"/><Relationship Id="rId1" Type="http://schemas.openxmlformats.org/officeDocument/2006/relationships/hyperlink" Target="#'Meals - Page 3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Lodging - Page 2'!A1"/><Relationship Id="rId1" Type="http://schemas.openxmlformats.org/officeDocument/2006/relationships/hyperlink" Target="#'Summary - Page 4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Meals - Page 3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8</xdr:row>
      <xdr:rowOff>9526</xdr:rowOff>
    </xdr:from>
    <xdr:to>
      <xdr:col>3</xdr:col>
      <xdr:colOff>885825</xdr:colOff>
      <xdr:row>11</xdr:row>
      <xdr:rowOff>142876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6449EE-1410-4CC2-82DD-C9B3B7A458D3}"/>
            </a:ext>
          </a:extLst>
        </xdr:cNvPr>
        <xdr:cNvSpPr/>
      </xdr:nvSpPr>
      <xdr:spPr>
        <a:xfrm>
          <a:off x="2619375" y="2647951"/>
          <a:ext cx="1724025" cy="914400"/>
        </a:xfrm>
        <a:prstGeom prst="roundRect">
          <a:avLst/>
        </a:prstGeom>
        <a:solidFill>
          <a:srgbClr val="FEBABA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>
              <a:solidFill>
                <a:sysClr val="windowText" lastClr="000000"/>
              </a:solidFill>
              <a:latin typeface="Trebuchet MS" panose="020B0603020202020204" pitchFamily="34" charset="0"/>
            </a:rPr>
            <a:t>Click HERE for next </a:t>
          </a:r>
          <a:r>
            <a:rPr lang="en-US" sz="1600" b="1" baseline="0">
              <a:solidFill>
                <a:sysClr val="windowText" lastClr="000000"/>
              </a:solidFill>
              <a:latin typeface="Trebuchet MS" panose="020B0603020202020204" pitchFamily="34" charset="0"/>
            </a:rPr>
            <a:t>Page</a:t>
          </a:r>
          <a:endParaRPr lang="en-US" sz="1600" b="1">
            <a:solidFill>
              <a:sysClr val="windowText" lastClr="000000"/>
            </a:solidFill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3</xdr:col>
      <xdr:colOff>542925</xdr:colOff>
      <xdr:row>9</xdr:row>
      <xdr:rowOff>257175</xdr:rowOff>
    </xdr:from>
    <xdr:to>
      <xdr:col>3</xdr:col>
      <xdr:colOff>733425</xdr:colOff>
      <xdr:row>10</xdr:row>
      <xdr:rowOff>131669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71951583-BB05-480A-9FD3-18BE7F35FDA5}"/>
            </a:ext>
          </a:extLst>
        </xdr:cNvPr>
        <xdr:cNvSpPr/>
      </xdr:nvSpPr>
      <xdr:spPr>
        <a:xfrm>
          <a:off x="4000500" y="3143250"/>
          <a:ext cx="190500" cy="179294"/>
        </a:xfrm>
        <a:prstGeom prst="rightArrow">
          <a:avLst/>
        </a:prstGeom>
        <a:solidFill>
          <a:schemeClr val="tx2">
            <a:lumMod val="75000"/>
          </a:schemeClr>
        </a:solidFill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209549</xdr:colOff>
      <xdr:row>15</xdr:row>
      <xdr:rowOff>28582</xdr:rowOff>
    </xdr:from>
    <xdr:to>
      <xdr:col>13</xdr:col>
      <xdr:colOff>447674</xdr:colOff>
      <xdr:row>15</xdr:row>
      <xdr:rowOff>219075</xdr:rowOff>
    </xdr:to>
    <xdr:sp macro="" textlink="">
      <xdr:nvSpPr>
        <xdr:cNvPr id="13" name="Arrow: Right 12">
          <a:extLst>
            <a:ext uri="{FF2B5EF4-FFF2-40B4-BE49-F238E27FC236}">
              <a16:creationId xmlns:a16="http://schemas.microsoft.com/office/drawing/2014/main" id="{03C50F93-567B-4185-B61C-127D5991F3EA}"/>
            </a:ext>
          </a:extLst>
        </xdr:cNvPr>
        <xdr:cNvSpPr/>
      </xdr:nvSpPr>
      <xdr:spPr>
        <a:xfrm rot="5400000">
          <a:off x="7510465" y="4976816"/>
          <a:ext cx="190493" cy="238125"/>
        </a:xfrm>
        <a:prstGeom prst="rightArrow">
          <a:avLst/>
        </a:prstGeom>
        <a:solidFill>
          <a:srgbClr val="FFB13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228599</xdr:colOff>
      <xdr:row>22</xdr:row>
      <xdr:rowOff>45515</xdr:rowOff>
    </xdr:from>
    <xdr:to>
      <xdr:col>13</xdr:col>
      <xdr:colOff>466724</xdr:colOff>
      <xdr:row>22</xdr:row>
      <xdr:rowOff>228600</xdr:rowOff>
    </xdr:to>
    <xdr:sp macro="" textlink="">
      <xdr:nvSpPr>
        <xdr:cNvPr id="18" name="Arrow: Right 17">
          <a:extLst>
            <a:ext uri="{FF2B5EF4-FFF2-40B4-BE49-F238E27FC236}">
              <a16:creationId xmlns:a16="http://schemas.microsoft.com/office/drawing/2014/main" id="{5FD634B2-0816-4938-A265-EF79EFECDA4D}"/>
            </a:ext>
          </a:extLst>
        </xdr:cNvPr>
        <xdr:cNvSpPr/>
      </xdr:nvSpPr>
      <xdr:spPr>
        <a:xfrm rot="5400000">
          <a:off x="7533219" y="7580845"/>
          <a:ext cx="183085" cy="238125"/>
        </a:xfrm>
        <a:prstGeom prst="rightArrow">
          <a:avLst/>
        </a:prstGeom>
        <a:solidFill>
          <a:srgbClr val="FFB13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200024</xdr:colOff>
      <xdr:row>52</xdr:row>
      <xdr:rowOff>16943</xdr:rowOff>
    </xdr:from>
    <xdr:to>
      <xdr:col>13</xdr:col>
      <xdr:colOff>438149</xdr:colOff>
      <xdr:row>52</xdr:row>
      <xdr:rowOff>209553</xdr:rowOff>
    </xdr:to>
    <xdr:sp macro="" textlink="">
      <xdr:nvSpPr>
        <xdr:cNvPr id="19" name="Arrow: Right 18">
          <a:extLst>
            <a:ext uri="{FF2B5EF4-FFF2-40B4-BE49-F238E27FC236}">
              <a16:creationId xmlns:a16="http://schemas.microsoft.com/office/drawing/2014/main" id="{EB7B435D-802D-4EFD-BC9E-4E59C03D14FA}"/>
            </a:ext>
          </a:extLst>
        </xdr:cNvPr>
        <xdr:cNvSpPr/>
      </xdr:nvSpPr>
      <xdr:spPr>
        <a:xfrm rot="5400000">
          <a:off x="7499882" y="14300735"/>
          <a:ext cx="192610" cy="238125"/>
        </a:xfrm>
        <a:prstGeom prst="rightArrow">
          <a:avLst/>
        </a:prstGeom>
        <a:solidFill>
          <a:srgbClr val="FFB13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352425</xdr:colOff>
      <xdr:row>1</xdr:row>
      <xdr:rowOff>76200</xdr:rowOff>
    </xdr:from>
    <xdr:to>
      <xdr:col>6</xdr:col>
      <xdr:colOff>428625</xdr:colOff>
      <xdr:row>2</xdr:row>
      <xdr:rowOff>504825</xdr:rowOff>
    </xdr:to>
    <xdr:sp macro="" textlink="">
      <xdr:nvSpPr>
        <xdr:cNvPr id="25" name="Rectangle: Rounded Corners 24">
          <a:extLst>
            <a:ext uri="{FF2B5EF4-FFF2-40B4-BE49-F238E27FC236}">
              <a16:creationId xmlns:a16="http://schemas.microsoft.com/office/drawing/2014/main" id="{665AE0F6-470D-4343-9E7B-B80BA1255753}"/>
            </a:ext>
          </a:extLst>
        </xdr:cNvPr>
        <xdr:cNvSpPr/>
      </xdr:nvSpPr>
      <xdr:spPr>
        <a:xfrm>
          <a:off x="2152650" y="628650"/>
          <a:ext cx="1924050" cy="933450"/>
        </a:xfrm>
        <a:prstGeom prst="roundRect">
          <a:avLst/>
        </a:prstGeom>
        <a:solidFill>
          <a:srgbClr val="ACE3A5"/>
        </a:solidFill>
        <a:ln>
          <a:solidFill>
            <a:srgbClr val="96DB8D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ysClr val="windowText" lastClr="000000"/>
              </a:solidFill>
              <a:latin typeface="Trebuchet MS" panose="020B0603020202020204" pitchFamily="34" charset="0"/>
            </a:rPr>
            <a:t>Full Time Guests</a:t>
          </a:r>
          <a:r>
            <a:rPr lang="en-US" sz="1400" baseline="0">
              <a:solidFill>
                <a:sysClr val="windowText" lastClr="000000"/>
              </a:solidFill>
              <a:latin typeface="Trebuchet MS" panose="020B0603020202020204" pitchFamily="34" charset="0"/>
            </a:rPr>
            <a:t> = </a:t>
          </a:r>
          <a:r>
            <a:rPr lang="en-US" sz="1400">
              <a:solidFill>
                <a:sysClr val="windowText" lastClr="000000"/>
              </a:solidFill>
              <a:latin typeface="Trebuchet MS" panose="020B0603020202020204" pitchFamily="34" charset="0"/>
            </a:rPr>
            <a:t>Green</a:t>
          </a:r>
        </a:p>
      </xdr:txBody>
    </xdr:sp>
    <xdr:clientData/>
  </xdr:twoCellAnchor>
  <xdr:twoCellAnchor>
    <xdr:from>
      <xdr:col>14</xdr:col>
      <xdr:colOff>38099</xdr:colOff>
      <xdr:row>1</xdr:row>
      <xdr:rowOff>133350</xdr:rowOff>
    </xdr:from>
    <xdr:to>
      <xdr:col>17</xdr:col>
      <xdr:colOff>219074</xdr:colOff>
      <xdr:row>3</xdr:row>
      <xdr:rowOff>76200</xdr:rowOff>
    </xdr:to>
    <xdr:sp macro="" textlink="">
      <xdr:nvSpPr>
        <xdr:cNvPr id="30" name="Rectangle: Rounded Corners 29">
          <a:extLst>
            <a:ext uri="{FF2B5EF4-FFF2-40B4-BE49-F238E27FC236}">
              <a16:creationId xmlns:a16="http://schemas.microsoft.com/office/drawing/2014/main" id="{D9E0E61A-EC9F-427D-A913-EEE160A874A7}"/>
            </a:ext>
          </a:extLst>
        </xdr:cNvPr>
        <xdr:cNvSpPr/>
      </xdr:nvSpPr>
      <xdr:spPr>
        <a:xfrm>
          <a:off x="7962899" y="685800"/>
          <a:ext cx="1533525" cy="981075"/>
        </a:xfrm>
        <a:prstGeom prst="roundRect">
          <a:avLst/>
        </a:prstGeom>
        <a:solidFill>
          <a:srgbClr val="FFF4D1"/>
        </a:solidFill>
        <a:ln>
          <a:solidFill>
            <a:srgbClr val="FFDAA3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ysClr val="windowText" lastClr="000000"/>
              </a:solidFill>
              <a:latin typeface="Trebuchet MS" panose="020B0603020202020204" pitchFamily="34" charset="0"/>
            </a:rPr>
            <a:t>Part Time</a:t>
          </a:r>
          <a:r>
            <a:rPr lang="en-US" sz="1400" baseline="0">
              <a:solidFill>
                <a:sysClr val="windowText" lastClr="000000"/>
              </a:solidFill>
              <a:latin typeface="Trebuchet MS" panose="020B0603020202020204" pitchFamily="34" charset="0"/>
            </a:rPr>
            <a:t> Guests = Yellow</a:t>
          </a:r>
          <a:endParaRPr lang="en-US" sz="1400">
            <a:solidFill>
              <a:sysClr val="windowText" lastClr="000000"/>
            </a:solidFill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13</xdr:col>
      <xdr:colOff>171447</xdr:colOff>
      <xdr:row>3</xdr:row>
      <xdr:rowOff>352430</xdr:rowOff>
    </xdr:from>
    <xdr:to>
      <xdr:col>13</xdr:col>
      <xdr:colOff>485774</xdr:colOff>
      <xdr:row>5</xdr:row>
      <xdr:rowOff>152406</xdr:rowOff>
    </xdr:to>
    <xdr:sp macro="" textlink="">
      <xdr:nvSpPr>
        <xdr:cNvPr id="33" name="Arrow: Right 32">
          <a:extLst>
            <a:ext uri="{FF2B5EF4-FFF2-40B4-BE49-F238E27FC236}">
              <a16:creationId xmlns:a16="http://schemas.microsoft.com/office/drawing/2014/main" id="{99196C97-465A-4149-A2F9-DF9A53531203}"/>
            </a:ext>
          </a:extLst>
        </xdr:cNvPr>
        <xdr:cNvSpPr/>
      </xdr:nvSpPr>
      <xdr:spPr>
        <a:xfrm rot="5400000">
          <a:off x="7439023" y="1952629"/>
          <a:ext cx="333376" cy="314327"/>
        </a:xfrm>
        <a:prstGeom prst="rightArrow">
          <a:avLst/>
        </a:prstGeom>
        <a:solidFill>
          <a:srgbClr val="FFB13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266700</xdr:colOff>
      <xdr:row>68</xdr:row>
      <xdr:rowOff>0</xdr:rowOff>
    </xdr:from>
    <xdr:to>
      <xdr:col>10</xdr:col>
      <xdr:colOff>447674</xdr:colOff>
      <xdr:row>73</xdr:row>
      <xdr:rowOff>114299</xdr:rowOff>
    </xdr:to>
    <xdr:sp macro="" textlink="">
      <xdr:nvSpPr>
        <xdr:cNvPr id="20" name="Rectangle: Rounded Corners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1D75AF-0ACA-4059-AD08-B5B3D91BE9E1}"/>
            </a:ext>
          </a:extLst>
        </xdr:cNvPr>
        <xdr:cNvSpPr/>
      </xdr:nvSpPr>
      <xdr:spPr>
        <a:xfrm>
          <a:off x="4610100" y="15392400"/>
          <a:ext cx="1981199" cy="1123949"/>
        </a:xfrm>
        <a:prstGeom prst="roundRect">
          <a:avLst/>
        </a:prstGeom>
        <a:solidFill>
          <a:srgbClr val="FEBABA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>
              <a:solidFill>
                <a:sysClr val="windowText" lastClr="000000"/>
              </a:solidFill>
              <a:latin typeface="Trebuchet MS" panose="020B0603020202020204" pitchFamily="34" charset="0"/>
            </a:rPr>
            <a:t>Click HERE for next </a:t>
          </a:r>
          <a:r>
            <a:rPr lang="en-US" sz="1800" b="1" baseline="0">
              <a:solidFill>
                <a:sysClr val="windowText" lastClr="000000"/>
              </a:solidFill>
              <a:latin typeface="Trebuchet MS" panose="020B0603020202020204" pitchFamily="34" charset="0"/>
            </a:rPr>
            <a:t>Page</a:t>
          </a:r>
          <a:endParaRPr lang="en-US" sz="1800" b="1">
            <a:solidFill>
              <a:sysClr val="windowText" lastClr="000000"/>
            </a:solidFill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9</xdr:col>
      <xdr:colOff>419100</xdr:colOff>
      <xdr:row>74</xdr:row>
      <xdr:rowOff>38100</xdr:rowOff>
    </xdr:from>
    <xdr:to>
      <xdr:col>9</xdr:col>
      <xdr:colOff>1409700</xdr:colOff>
      <xdr:row>75</xdr:row>
      <xdr:rowOff>142875</xdr:rowOff>
    </xdr:to>
    <xdr:sp macro="" textlink="">
      <xdr:nvSpPr>
        <xdr:cNvPr id="22" name="Rectangle: Rounded Corners 2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8CBBD2-9803-4F29-AC18-9DC8319D20AC}"/>
            </a:ext>
          </a:extLst>
        </xdr:cNvPr>
        <xdr:cNvSpPr/>
      </xdr:nvSpPr>
      <xdr:spPr>
        <a:xfrm>
          <a:off x="5343525" y="16649700"/>
          <a:ext cx="990600" cy="314325"/>
        </a:xfrm>
        <a:prstGeom prst="roundRect">
          <a:avLst/>
        </a:prstGeom>
        <a:solidFill>
          <a:srgbClr val="FEBABA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en-US" sz="1800" b="1">
              <a:solidFill>
                <a:sysClr val="windowText" lastClr="000000"/>
              </a:solidFill>
              <a:latin typeface="Trebuchet MS" panose="020B0603020202020204" pitchFamily="34" charset="0"/>
            </a:rPr>
            <a:t>BACK</a:t>
          </a:r>
        </a:p>
      </xdr:txBody>
    </xdr:sp>
    <xdr:clientData/>
  </xdr:twoCellAnchor>
  <xdr:twoCellAnchor>
    <xdr:from>
      <xdr:col>9</xdr:col>
      <xdr:colOff>485775</xdr:colOff>
      <xdr:row>74</xdr:row>
      <xdr:rowOff>114300</xdr:rowOff>
    </xdr:from>
    <xdr:to>
      <xdr:col>9</xdr:col>
      <xdr:colOff>676275</xdr:colOff>
      <xdr:row>75</xdr:row>
      <xdr:rowOff>84044</xdr:rowOff>
    </xdr:to>
    <xdr:sp macro="" textlink="">
      <xdr:nvSpPr>
        <xdr:cNvPr id="21" name="Arrow: Right 20">
          <a:extLst>
            <a:ext uri="{FF2B5EF4-FFF2-40B4-BE49-F238E27FC236}">
              <a16:creationId xmlns:a16="http://schemas.microsoft.com/office/drawing/2014/main" id="{3DE4B5D0-0D37-49A0-B430-B2D67F9E9634}"/>
            </a:ext>
          </a:extLst>
        </xdr:cNvPr>
        <xdr:cNvSpPr/>
      </xdr:nvSpPr>
      <xdr:spPr>
        <a:xfrm rot="10800000">
          <a:off x="5410200" y="16811625"/>
          <a:ext cx="190500" cy="179294"/>
        </a:xfrm>
        <a:prstGeom prst="rightArrow">
          <a:avLst/>
        </a:prstGeom>
        <a:solidFill>
          <a:schemeClr val="tx2">
            <a:lumMod val="75000"/>
          </a:schemeClr>
        </a:solidFill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47625</xdr:colOff>
      <xdr:row>71</xdr:row>
      <xdr:rowOff>9525</xdr:rowOff>
    </xdr:from>
    <xdr:to>
      <xdr:col>10</xdr:col>
      <xdr:colOff>238125</xdr:colOff>
      <xdr:row>71</xdr:row>
      <xdr:rowOff>188819</xdr:rowOff>
    </xdr:to>
    <xdr:sp macro="" textlink="">
      <xdr:nvSpPr>
        <xdr:cNvPr id="23" name="Arrow: Right 22">
          <a:extLst>
            <a:ext uri="{FF2B5EF4-FFF2-40B4-BE49-F238E27FC236}">
              <a16:creationId xmlns:a16="http://schemas.microsoft.com/office/drawing/2014/main" id="{7435E252-E076-415C-986F-D194D7D4C2B3}"/>
            </a:ext>
          </a:extLst>
        </xdr:cNvPr>
        <xdr:cNvSpPr/>
      </xdr:nvSpPr>
      <xdr:spPr>
        <a:xfrm>
          <a:off x="6400800" y="16078200"/>
          <a:ext cx="190500" cy="179294"/>
        </a:xfrm>
        <a:prstGeom prst="rightArrow">
          <a:avLst/>
        </a:prstGeom>
        <a:solidFill>
          <a:schemeClr val="tx2">
            <a:lumMod val="75000"/>
          </a:schemeClr>
        </a:solidFill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66672</xdr:colOff>
      <xdr:row>3</xdr:row>
      <xdr:rowOff>47629</xdr:rowOff>
    </xdr:from>
    <xdr:to>
      <xdr:col>4</xdr:col>
      <xdr:colOff>485774</xdr:colOff>
      <xdr:row>3</xdr:row>
      <xdr:rowOff>506420</xdr:rowOff>
    </xdr:to>
    <xdr:sp macro="" textlink="">
      <xdr:nvSpPr>
        <xdr:cNvPr id="26" name="Arrow: Right 25">
          <a:extLst>
            <a:ext uri="{FF2B5EF4-FFF2-40B4-BE49-F238E27FC236}">
              <a16:creationId xmlns:a16="http://schemas.microsoft.com/office/drawing/2014/main" id="{89F88278-CD1A-46AD-88E6-5413FF9AED3C}"/>
            </a:ext>
          </a:extLst>
        </xdr:cNvPr>
        <xdr:cNvSpPr/>
      </xdr:nvSpPr>
      <xdr:spPr>
        <a:xfrm rot="5400000">
          <a:off x="2923377" y="1658149"/>
          <a:ext cx="458791" cy="419102"/>
        </a:xfrm>
        <a:prstGeom prst="rightArrow">
          <a:avLst/>
        </a:prstGeom>
        <a:solidFill>
          <a:srgbClr val="96DB8D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142874</xdr:colOff>
      <xdr:row>27</xdr:row>
      <xdr:rowOff>171450</xdr:rowOff>
    </xdr:from>
    <xdr:to>
      <xdr:col>12</xdr:col>
      <xdr:colOff>581026</xdr:colOff>
      <xdr:row>28</xdr:row>
      <xdr:rowOff>171450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D0147A88-AAE1-498D-B84F-E2026EECAFF6}"/>
            </a:ext>
          </a:extLst>
        </xdr:cNvPr>
        <xdr:cNvSpPr/>
      </xdr:nvSpPr>
      <xdr:spPr>
        <a:xfrm>
          <a:off x="6372224" y="12439650"/>
          <a:ext cx="438152" cy="361950"/>
        </a:xfrm>
        <a:prstGeom prst="rightArrow">
          <a:avLst/>
        </a:prstGeom>
        <a:solidFill>
          <a:srgbClr val="FFB13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209548</xdr:colOff>
      <xdr:row>3</xdr:row>
      <xdr:rowOff>19050</xdr:rowOff>
    </xdr:from>
    <xdr:to>
      <xdr:col>10</xdr:col>
      <xdr:colOff>666750</xdr:colOff>
      <xdr:row>5</xdr:row>
      <xdr:rowOff>19050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EA3A5DA2-B2AF-4905-BBA0-881E38DC3442}"/>
            </a:ext>
          </a:extLst>
        </xdr:cNvPr>
        <xdr:cNvSpPr/>
      </xdr:nvSpPr>
      <xdr:spPr>
        <a:xfrm>
          <a:off x="3438523" y="1447800"/>
          <a:ext cx="1285877" cy="609600"/>
        </a:xfrm>
        <a:prstGeom prst="rightArrow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381000</xdr:colOff>
      <xdr:row>31</xdr:row>
      <xdr:rowOff>0</xdr:rowOff>
    </xdr:from>
    <xdr:to>
      <xdr:col>18</xdr:col>
      <xdr:colOff>171449</xdr:colOff>
      <xdr:row>36</xdr:row>
      <xdr:rowOff>57149</xdr:rowOff>
    </xdr:to>
    <xdr:sp macro="" textlink="">
      <xdr:nvSpPr>
        <xdr:cNvPr id="8" name="Rectangle: Rounded Corner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CE10EE-BD18-49C5-8FAF-053A67F48C07}"/>
            </a:ext>
          </a:extLst>
        </xdr:cNvPr>
        <xdr:cNvSpPr/>
      </xdr:nvSpPr>
      <xdr:spPr>
        <a:xfrm>
          <a:off x="7658100" y="8267700"/>
          <a:ext cx="1981199" cy="1123949"/>
        </a:xfrm>
        <a:prstGeom prst="roundRect">
          <a:avLst/>
        </a:prstGeom>
        <a:solidFill>
          <a:srgbClr val="FEBABA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>
              <a:solidFill>
                <a:sysClr val="windowText" lastClr="000000"/>
              </a:solidFill>
              <a:latin typeface="Trebuchet MS" panose="020B0603020202020204" pitchFamily="34" charset="0"/>
            </a:rPr>
            <a:t>Click HERE for next </a:t>
          </a:r>
          <a:r>
            <a:rPr lang="en-US" sz="1800" b="1" baseline="0">
              <a:solidFill>
                <a:sysClr val="windowText" lastClr="000000"/>
              </a:solidFill>
              <a:latin typeface="Trebuchet MS" panose="020B0603020202020204" pitchFamily="34" charset="0"/>
            </a:rPr>
            <a:t>Page</a:t>
          </a:r>
          <a:endParaRPr lang="en-US" sz="1800" b="1">
            <a:solidFill>
              <a:sysClr val="windowText" lastClr="000000"/>
            </a:solidFill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1</xdr:col>
      <xdr:colOff>323852</xdr:colOff>
      <xdr:row>6</xdr:row>
      <xdr:rowOff>533400</xdr:rowOff>
    </xdr:from>
    <xdr:to>
      <xdr:col>3</xdr:col>
      <xdr:colOff>1</xdr:colOff>
      <xdr:row>7</xdr:row>
      <xdr:rowOff>352425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C1DDF726-2930-4F77-9833-81BC49B1191A}"/>
            </a:ext>
          </a:extLst>
        </xdr:cNvPr>
        <xdr:cNvSpPr/>
      </xdr:nvSpPr>
      <xdr:spPr>
        <a:xfrm>
          <a:off x="1447802" y="2609850"/>
          <a:ext cx="752474" cy="704850"/>
        </a:xfrm>
        <a:prstGeom prst="roundRect">
          <a:avLst/>
        </a:prstGeom>
        <a:solidFill>
          <a:srgbClr val="FFDAA3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5400" b="1">
              <a:solidFill>
                <a:sysClr val="windowText" lastClr="000000"/>
              </a:solidFill>
              <a:latin typeface="Trebuchet MS" panose="020B0603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304802</xdr:colOff>
      <xdr:row>14</xdr:row>
      <xdr:rowOff>609600</xdr:rowOff>
    </xdr:from>
    <xdr:to>
      <xdr:col>2</xdr:col>
      <xdr:colOff>352425</xdr:colOff>
      <xdr:row>15</xdr:row>
      <xdr:rowOff>409574</xdr:rowOff>
    </xdr:to>
    <xdr:sp macro="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374D4BB9-AC6F-44CB-848D-C64E96F385A9}"/>
            </a:ext>
          </a:extLst>
        </xdr:cNvPr>
        <xdr:cNvSpPr/>
      </xdr:nvSpPr>
      <xdr:spPr>
        <a:xfrm>
          <a:off x="1428752" y="6391275"/>
          <a:ext cx="742948" cy="685799"/>
        </a:xfrm>
        <a:prstGeom prst="roundRect">
          <a:avLst/>
        </a:prstGeom>
        <a:solidFill>
          <a:srgbClr val="FFDAA3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5400" b="1">
              <a:solidFill>
                <a:sysClr val="windowText" lastClr="000000"/>
              </a:solidFill>
              <a:latin typeface="Trebuchet MS" panose="020B0603020202020204" pitchFamily="34" charset="0"/>
            </a:rPr>
            <a:t>2</a:t>
          </a:r>
        </a:p>
      </xdr:txBody>
    </xdr:sp>
    <xdr:clientData/>
  </xdr:twoCellAnchor>
  <xdr:twoCellAnchor>
    <xdr:from>
      <xdr:col>1</xdr:col>
      <xdr:colOff>75159</xdr:colOff>
      <xdr:row>23</xdr:row>
      <xdr:rowOff>654104</xdr:rowOff>
    </xdr:from>
    <xdr:to>
      <xdr:col>2</xdr:col>
      <xdr:colOff>132309</xdr:colOff>
      <xdr:row>24</xdr:row>
      <xdr:rowOff>444553</xdr:rowOff>
    </xdr:to>
    <xdr:sp macro="" textlink="">
      <xdr:nvSpPr>
        <xdr:cNvPr id="12" name="Rectangle: Rounded Corners 11">
          <a:extLst>
            <a:ext uri="{FF2B5EF4-FFF2-40B4-BE49-F238E27FC236}">
              <a16:creationId xmlns:a16="http://schemas.microsoft.com/office/drawing/2014/main" id="{11C07C66-7B30-4E6F-AA2C-B6F356D8BFED}"/>
            </a:ext>
          </a:extLst>
        </xdr:cNvPr>
        <xdr:cNvSpPr/>
      </xdr:nvSpPr>
      <xdr:spPr>
        <a:xfrm>
          <a:off x="1195747" y="10795428"/>
          <a:ext cx="785533" cy="675713"/>
        </a:xfrm>
        <a:prstGeom prst="roundRect">
          <a:avLst/>
        </a:prstGeom>
        <a:solidFill>
          <a:srgbClr val="FFDAA3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5400" b="1">
              <a:solidFill>
                <a:sysClr val="windowText" lastClr="000000"/>
              </a:solidFill>
              <a:latin typeface="Trebuchet MS" panose="020B0603020202020204" pitchFamily="34" charset="0"/>
            </a:rPr>
            <a:t>3</a:t>
          </a:r>
        </a:p>
      </xdr:txBody>
    </xdr:sp>
    <xdr:clientData/>
  </xdr:twoCellAnchor>
  <xdr:twoCellAnchor>
    <xdr:from>
      <xdr:col>2</xdr:col>
      <xdr:colOff>47625</xdr:colOff>
      <xdr:row>9</xdr:row>
      <xdr:rowOff>38102</xdr:rowOff>
    </xdr:from>
    <xdr:to>
      <xdr:col>2</xdr:col>
      <xdr:colOff>257174</xdr:colOff>
      <xdr:row>9</xdr:row>
      <xdr:rowOff>219075</xdr:rowOff>
    </xdr:to>
    <xdr:sp macro="" textlink="">
      <xdr:nvSpPr>
        <xdr:cNvPr id="15" name="Arrow: Right 14">
          <a:extLst>
            <a:ext uri="{FF2B5EF4-FFF2-40B4-BE49-F238E27FC236}">
              <a16:creationId xmlns:a16="http://schemas.microsoft.com/office/drawing/2014/main" id="{62498079-FBC5-4D19-9B53-E1AE6657550C}"/>
            </a:ext>
          </a:extLst>
        </xdr:cNvPr>
        <xdr:cNvSpPr/>
      </xdr:nvSpPr>
      <xdr:spPr>
        <a:xfrm rot="5400000">
          <a:off x="1881188" y="4243389"/>
          <a:ext cx="180973" cy="209549"/>
        </a:xfrm>
        <a:prstGeom prst="rightArrow">
          <a:avLst/>
        </a:prstGeom>
        <a:solidFill>
          <a:srgbClr val="FFB13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17</xdr:row>
      <xdr:rowOff>57152</xdr:rowOff>
    </xdr:from>
    <xdr:to>
      <xdr:col>2</xdr:col>
      <xdr:colOff>276224</xdr:colOff>
      <xdr:row>17</xdr:row>
      <xdr:rowOff>238125</xdr:rowOff>
    </xdr:to>
    <xdr:sp macro="" textlink="">
      <xdr:nvSpPr>
        <xdr:cNvPr id="17" name="Arrow: Right 16">
          <a:extLst>
            <a:ext uri="{FF2B5EF4-FFF2-40B4-BE49-F238E27FC236}">
              <a16:creationId xmlns:a16="http://schemas.microsoft.com/office/drawing/2014/main" id="{F0B646A7-265F-45CA-A124-8AB250F9D04C}"/>
            </a:ext>
          </a:extLst>
        </xdr:cNvPr>
        <xdr:cNvSpPr/>
      </xdr:nvSpPr>
      <xdr:spPr>
        <a:xfrm rot="5400000">
          <a:off x="1900238" y="8129589"/>
          <a:ext cx="180973" cy="209549"/>
        </a:xfrm>
        <a:prstGeom prst="rightArrow">
          <a:avLst/>
        </a:prstGeom>
        <a:solidFill>
          <a:srgbClr val="FFB13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28574</xdr:colOff>
      <xdr:row>9</xdr:row>
      <xdr:rowOff>47625</xdr:rowOff>
    </xdr:from>
    <xdr:to>
      <xdr:col>13</xdr:col>
      <xdr:colOff>209549</xdr:colOff>
      <xdr:row>9</xdr:row>
      <xdr:rowOff>228600</xdr:rowOff>
    </xdr:to>
    <xdr:sp macro="" textlink="">
      <xdr:nvSpPr>
        <xdr:cNvPr id="18" name="Arrow: Right 17">
          <a:extLst>
            <a:ext uri="{FF2B5EF4-FFF2-40B4-BE49-F238E27FC236}">
              <a16:creationId xmlns:a16="http://schemas.microsoft.com/office/drawing/2014/main" id="{98D8E176-B8DC-4468-AD4B-CA3B7D7E54E8}"/>
            </a:ext>
          </a:extLst>
        </xdr:cNvPr>
        <xdr:cNvSpPr/>
      </xdr:nvSpPr>
      <xdr:spPr>
        <a:xfrm rot="5400000">
          <a:off x="7021045" y="4272243"/>
          <a:ext cx="180975" cy="180975"/>
        </a:xfrm>
        <a:prstGeom prst="rightArrow">
          <a:avLst/>
        </a:prstGeom>
        <a:solidFill>
          <a:srgbClr val="FFB13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47624</xdr:colOff>
      <xdr:row>17</xdr:row>
      <xdr:rowOff>57150</xdr:rowOff>
    </xdr:from>
    <xdr:to>
      <xdr:col>13</xdr:col>
      <xdr:colOff>228599</xdr:colOff>
      <xdr:row>17</xdr:row>
      <xdr:rowOff>238125</xdr:rowOff>
    </xdr:to>
    <xdr:sp macro="" textlink="">
      <xdr:nvSpPr>
        <xdr:cNvPr id="20" name="Arrow: Right 19">
          <a:extLst>
            <a:ext uri="{FF2B5EF4-FFF2-40B4-BE49-F238E27FC236}">
              <a16:creationId xmlns:a16="http://schemas.microsoft.com/office/drawing/2014/main" id="{0EF380B1-060B-4CC5-903E-7EED0D7BC5C0}"/>
            </a:ext>
          </a:extLst>
        </xdr:cNvPr>
        <xdr:cNvSpPr/>
      </xdr:nvSpPr>
      <xdr:spPr>
        <a:xfrm rot="5400000">
          <a:off x="6972299" y="8143875"/>
          <a:ext cx="180975" cy="180975"/>
        </a:xfrm>
        <a:prstGeom prst="rightArrow">
          <a:avLst/>
        </a:prstGeom>
        <a:solidFill>
          <a:srgbClr val="FFB13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358588</xdr:colOff>
      <xdr:row>36</xdr:row>
      <xdr:rowOff>169769</xdr:rowOff>
    </xdr:from>
    <xdr:to>
      <xdr:col>17</xdr:col>
      <xdr:colOff>280147</xdr:colOff>
      <xdr:row>38</xdr:row>
      <xdr:rowOff>123264</xdr:rowOff>
    </xdr:to>
    <xdr:sp macro="" textlink="">
      <xdr:nvSpPr>
        <xdr:cNvPr id="23" name="Rectangle: Rounded Corners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B575066-2042-4A77-AB9B-476B06C023E4}"/>
            </a:ext>
          </a:extLst>
        </xdr:cNvPr>
        <xdr:cNvSpPr/>
      </xdr:nvSpPr>
      <xdr:spPr>
        <a:xfrm>
          <a:off x="7664823" y="14658975"/>
          <a:ext cx="1064559" cy="334495"/>
        </a:xfrm>
        <a:prstGeom prst="roundRect">
          <a:avLst/>
        </a:prstGeom>
        <a:solidFill>
          <a:srgbClr val="FEBABA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en-US" sz="1800" b="1">
              <a:solidFill>
                <a:sysClr val="windowText" lastClr="000000"/>
              </a:solidFill>
              <a:latin typeface="Trebuchet MS" panose="020B0603020202020204" pitchFamily="34" charset="0"/>
            </a:rPr>
            <a:t>BACK</a:t>
          </a:r>
        </a:p>
      </xdr:txBody>
    </xdr:sp>
    <xdr:clientData/>
  </xdr:twoCellAnchor>
  <xdr:twoCellAnchor>
    <xdr:from>
      <xdr:col>17</xdr:col>
      <xdr:colOff>112059</xdr:colOff>
      <xdr:row>34</xdr:row>
      <xdr:rowOff>100853</xdr:rowOff>
    </xdr:from>
    <xdr:to>
      <xdr:col>17</xdr:col>
      <xdr:colOff>302559</xdr:colOff>
      <xdr:row>35</xdr:row>
      <xdr:rowOff>67235</xdr:rowOff>
    </xdr:to>
    <xdr:sp macro="" textlink="">
      <xdr:nvSpPr>
        <xdr:cNvPr id="25" name="Arrow: Right 24">
          <a:extLst>
            <a:ext uri="{FF2B5EF4-FFF2-40B4-BE49-F238E27FC236}">
              <a16:creationId xmlns:a16="http://schemas.microsoft.com/office/drawing/2014/main" id="{5093E303-0A14-4539-B99B-54E2A050BD8D}"/>
            </a:ext>
          </a:extLst>
        </xdr:cNvPr>
        <xdr:cNvSpPr/>
      </xdr:nvSpPr>
      <xdr:spPr>
        <a:xfrm>
          <a:off x="8628530" y="14164235"/>
          <a:ext cx="190500" cy="179294"/>
        </a:xfrm>
        <a:prstGeom prst="rightArrow">
          <a:avLst/>
        </a:prstGeom>
        <a:solidFill>
          <a:schemeClr val="tx2">
            <a:lumMod val="75000"/>
          </a:schemeClr>
        </a:solidFill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89648</xdr:colOff>
      <xdr:row>37</xdr:row>
      <xdr:rowOff>56029</xdr:rowOff>
    </xdr:from>
    <xdr:to>
      <xdr:col>15</xdr:col>
      <xdr:colOff>280148</xdr:colOff>
      <xdr:row>38</xdr:row>
      <xdr:rowOff>44823</xdr:rowOff>
    </xdr:to>
    <xdr:sp macro="" textlink="">
      <xdr:nvSpPr>
        <xdr:cNvPr id="27" name="Arrow: Right 26">
          <a:extLst>
            <a:ext uri="{FF2B5EF4-FFF2-40B4-BE49-F238E27FC236}">
              <a16:creationId xmlns:a16="http://schemas.microsoft.com/office/drawing/2014/main" id="{B3BEF7A7-0BF5-4635-B2F4-E511FF3115EB}"/>
            </a:ext>
          </a:extLst>
        </xdr:cNvPr>
        <xdr:cNvSpPr/>
      </xdr:nvSpPr>
      <xdr:spPr>
        <a:xfrm rot="10800000">
          <a:off x="7776883" y="14735735"/>
          <a:ext cx="190500" cy="179294"/>
        </a:xfrm>
        <a:prstGeom prst="rightArrow">
          <a:avLst/>
        </a:prstGeom>
        <a:solidFill>
          <a:schemeClr val="tx2">
            <a:lumMod val="75000"/>
          </a:schemeClr>
        </a:solidFill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145676</xdr:colOff>
      <xdr:row>11</xdr:row>
      <xdr:rowOff>112060</xdr:rowOff>
    </xdr:from>
    <xdr:to>
      <xdr:col>9</xdr:col>
      <xdr:colOff>616325</xdr:colOff>
      <xdr:row>11</xdr:row>
      <xdr:rowOff>313767</xdr:rowOff>
    </xdr:to>
    <xdr:sp macro="" textlink="">
      <xdr:nvSpPr>
        <xdr:cNvPr id="24" name="Arrow: Right 23">
          <a:extLst>
            <a:ext uri="{FF2B5EF4-FFF2-40B4-BE49-F238E27FC236}">
              <a16:creationId xmlns:a16="http://schemas.microsoft.com/office/drawing/2014/main" id="{359B07FE-F17A-4314-AA24-4A30B3359D9D}"/>
            </a:ext>
          </a:extLst>
        </xdr:cNvPr>
        <xdr:cNvSpPr/>
      </xdr:nvSpPr>
      <xdr:spPr>
        <a:xfrm rot="10800000">
          <a:off x="4527176" y="4975413"/>
          <a:ext cx="470649" cy="201707"/>
        </a:xfrm>
        <a:prstGeom prst="rightArrow">
          <a:avLst/>
        </a:prstGeom>
        <a:solidFill>
          <a:srgbClr val="FFB13F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174812</xdr:colOff>
      <xdr:row>11</xdr:row>
      <xdr:rowOff>107578</xdr:rowOff>
    </xdr:from>
    <xdr:to>
      <xdr:col>10</xdr:col>
      <xdr:colOff>645461</xdr:colOff>
      <xdr:row>11</xdr:row>
      <xdr:rowOff>309285</xdr:rowOff>
    </xdr:to>
    <xdr:sp macro="" textlink="">
      <xdr:nvSpPr>
        <xdr:cNvPr id="26" name="Arrow: Right 25">
          <a:extLst>
            <a:ext uri="{FF2B5EF4-FFF2-40B4-BE49-F238E27FC236}">
              <a16:creationId xmlns:a16="http://schemas.microsoft.com/office/drawing/2014/main" id="{C14EE760-A311-44D1-A734-4FA7A072A627}"/>
            </a:ext>
          </a:extLst>
        </xdr:cNvPr>
        <xdr:cNvSpPr/>
      </xdr:nvSpPr>
      <xdr:spPr>
        <a:xfrm>
          <a:off x="5385547" y="4970931"/>
          <a:ext cx="470649" cy="201707"/>
        </a:xfrm>
        <a:prstGeom prst="rightArrow">
          <a:avLst/>
        </a:prstGeom>
        <a:solidFill>
          <a:srgbClr val="FFB13F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190501</xdr:colOff>
      <xdr:row>54</xdr:row>
      <xdr:rowOff>76200</xdr:rowOff>
    </xdr:from>
    <xdr:to>
      <xdr:col>7</xdr:col>
      <xdr:colOff>504826</xdr:colOff>
      <xdr:row>55</xdr:row>
      <xdr:rowOff>180975</xdr:rowOff>
    </xdr:to>
    <xdr:sp macro="" textlink="">
      <xdr:nvSpPr>
        <xdr:cNvPr id="6" name="Rectangle: Rounded Corner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10D21C-4DDC-4BEB-9756-EAB558392A48}"/>
            </a:ext>
          </a:extLst>
        </xdr:cNvPr>
        <xdr:cNvSpPr/>
      </xdr:nvSpPr>
      <xdr:spPr>
        <a:xfrm>
          <a:off x="5772151" y="16106775"/>
          <a:ext cx="971550" cy="295275"/>
        </a:xfrm>
        <a:prstGeom prst="roundRect">
          <a:avLst/>
        </a:prstGeom>
        <a:solidFill>
          <a:srgbClr val="FEBABA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en-US" sz="1800" b="1">
              <a:solidFill>
                <a:sysClr val="windowText" lastClr="000000"/>
              </a:solidFill>
              <a:latin typeface="Trebuchet MS" panose="020B0603020202020204" pitchFamily="34" charset="0"/>
            </a:rPr>
            <a:t>BACK</a:t>
          </a:r>
        </a:p>
      </xdr:txBody>
    </xdr:sp>
    <xdr:clientData/>
  </xdr:twoCellAnchor>
  <xdr:twoCellAnchor>
    <xdr:from>
      <xdr:col>6</xdr:col>
      <xdr:colOff>266700</xdr:colOff>
      <xdr:row>54</xdr:row>
      <xdr:rowOff>152400</xdr:rowOff>
    </xdr:from>
    <xdr:to>
      <xdr:col>6</xdr:col>
      <xdr:colOff>438150</xdr:colOff>
      <xdr:row>55</xdr:row>
      <xdr:rowOff>103094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6C9B3055-4F44-4986-82DB-8BBF7D3B510C}"/>
            </a:ext>
          </a:extLst>
        </xdr:cNvPr>
        <xdr:cNvSpPr/>
      </xdr:nvSpPr>
      <xdr:spPr>
        <a:xfrm rot="10800000">
          <a:off x="5848350" y="16182975"/>
          <a:ext cx="171450" cy="141194"/>
        </a:xfrm>
        <a:prstGeom prst="rightArrow">
          <a:avLst/>
        </a:prstGeom>
        <a:solidFill>
          <a:schemeClr val="tx2">
            <a:lumMod val="75000"/>
          </a:schemeClr>
        </a:solidFill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Glossy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M26"/>
  <sheetViews>
    <sheetView tabSelected="1" workbookViewId="0">
      <selection activeCell="B7" sqref="B7"/>
    </sheetView>
  </sheetViews>
  <sheetFormatPr defaultColWidth="8.85546875" defaultRowHeight="16.5" x14ac:dyDescent="0.25"/>
  <cols>
    <col min="1" max="1" width="2.85546875" style="103" customWidth="1"/>
    <col min="2" max="2" width="29" style="103" customWidth="1"/>
    <col min="3" max="3" width="20" style="103" customWidth="1"/>
    <col min="4" max="4" width="19.42578125" style="103" customWidth="1"/>
    <col min="5" max="5" width="14.42578125" style="103" customWidth="1"/>
    <col min="6" max="6" width="26.28515625" style="103" bestFit="1" customWidth="1"/>
    <col min="7" max="7" width="11.140625" style="103" customWidth="1"/>
    <col min="8" max="8" width="7" style="103" customWidth="1"/>
    <col min="9" max="16384" width="8.85546875" style="103"/>
  </cols>
  <sheetData>
    <row r="1" spans="1:13" ht="29.25" customHeight="1" thickBot="1" x14ac:dyDescent="0.3">
      <c r="B1" s="103" t="s">
        <v>155</v>
      </c>
    </row>
    <row r="2" spans="1:13" ht="57.75" customHeight="1" thickBot="1" x14ac:dyDescent="0.3">
      <c r="A2" s="115"/>
      <c r="B2" s="291" t="s">
        <v>79</v>
      </c>
      <c r="C2" s="292"/>
      <c r="D2" s="292"/>
      <c r="E2" s="292"/>
      <c r="F2" s="293"/>
      <c r="G2" s="116"/>
      <c r="H2" s="115"/>
      <c r="I2" s="115"/>
    </row>
    <row r="3" spans="1:13" s="1" customFormat="1" ht="12.75" customHeight="1" x14ac:dyDescent="0.25">
      <c r="A3" s="117"/>
      <c r="B3" s="118"/>
      <c r="C3" s="118"/>
      <c r="D3" s="118"/>
      <c r="E3" s="118"/>
      <c r="F3" s="118"/>
      <c r="G3" s="118"/>
      <c r="H3" s="117"/>
      <c r="I3" s="117"/>
    </row>
    <row r="4" spans="1:13" ht="2.25" customHeight="1" x14ac:dyDescent="0.25">
      <c r="A4" s="115"/>
      <c r="B4" s="290"/>
      <c r="C4" s="290"/>
      <c r="D4" s="290"/>
      <c r="E4" s="290"/>
      <c r="F4" s="290"/>
      <c r="G4" s="119"/>
      <c r="H4" s="115"/>
      <c r="I4" s="115"/>
      <c r="J4" s="104"/>
      <c r="K4" s="104"/>
      <c r="L4" s="104"/>
      <c r="M4" s="104"/>
    </row>
    <row r="5" spans="1:13" ht="12" customHeight="1" thickBot="1" x14ac:dyDescent="0.3">
      <c r="A5" s="115"/>
      <c r="B5" s="118"/>
      <c r="C5" s="118"/>
      <c r="D5" s="118"/>
      <c r="E5" s="118"/>
      <c r="F5" s="118"/>
      <c r="G5" s="1"/>
      <c r="H5" s="115"/>
      <c r="I5" s="115"/>
      <c r="J5" s="104"/>
      <c r="K5" s="104"/>
      <c r="L5" s="104"/>
      <c r="M5" s="104"/>
    </row>
    <row r="6" spans="1:13" ht="18" x14ac:dyDescent="0.25">
      <c r="A6" s="115"/>
      <c r="B6" s="120" t="s">
        <v>71</v>
      </c>
      <c r="C6" s="121" t="s">
        <v>68</v>
      </c>
      <c r="D6" s="122" t="s">
        <v>69</v>
      </c>
      <c r="E6" s="122" t="s">
        <v>70</v>
      </c>
      <c r="F6" s="122" t="s">
        <v>151</v>
      </c>
      <c r="G6" s="115"/>
      <c r="H6" s="115"/>
      <c r="I6" s="115"/>
      <c r="J6" s="104"/>
      <c r="K6" s="104"/>
      <c r="L6" s="104"/>
      <c r="M6" s="104"/>
    </row>
    <row r="7" spans="1:13" ht="27.75" customHeight="1" thickBot="1" x14ac:dyDescent="0.3">
      <c r="A7" s="115"/>
      <c r="B7" s="83"/>
      <c r="C7" s="84"/>
      <c r="D7" s="85"/>
      <c r="E7" s="86"/>
      <c r="F7" s="87"/>
      <c r="G7" s="115"/>
      <c r="H7" s="115"/>
      <c r="I7" s="115"/>
      <c r="J7" s="104"/>
      <c r="K7" s="104"/>
      <c r="L7" s="104"/>
      <c r="M7" s="104"/>
    </row>
    <row r="8" spans="1:13" ht="13.5" customHeight="1" x14ac:dyDescent="0.25">
      <c r="A8" s="115"/>
      <c r="B8" s="115"/>
      <c r="C8" s="115"/>
      <c r="D8" s="115"/>
      <c r="E8" s="115"/>
      <c r="F8" s="115"/>
      <c r="G8" s="115"/>
      <c r="H8" s="115"/>
      <c r="I8" s="115"/>
      <c r="J8" s="104"/>
      <c r="K8" s="104"/>
      <c r="L8" s="104"/>
      <c r="M8" s="104"/>
    </row>
    <row r="9" spans="1:13" ht="19.5" customHeight="1" x14ac:dyDescent="0.25">
      <c r="A9" s="115"/>
      <c r="B9" s="118"/>
      <c r="C9" s="118"/>
      <c r="D9" s="118"/>
      <c r="E9" s="118"/>
      <c r="F9" s="118"/>
      <c r="G9" s="1"/>
      <c r="H9" s="115"/>
      <c r="I9" s="115"/>
      <c r="J9" s="104"/>
      <c r="K9" s="104"/>
      <c r="L9" s="104"/>
      <c r="M9" s="104"/>
    </row>
    <row r="10" spans="1:13" ht="24" customHeight="1" x14ac:dyDescent="0.25">
      <c r="A10" s="115"/>
      <c r="B10" s="1"/>
      <c r="C10" s="1"/>
      <c r="D10" s="1"/>
      <c r="E10" s="1"/>
      <c r="F10" s="1"/>
      <c r="G10" s="1"/>
      <c r="H10" s="1"/>
      <c r="I10" s="1"/>
      <c r="J10" s="104"/>
      <c r="K10" s="104"/>
      <c r="L10" s="104"/>
      <c r="M10" s="104"/>
    </row>
    <row r="11" spans="1:13" s="125" customFormat="1" ht="18" x14ac:dyDescent="0.25">
      <c r="A11" s="123"/>
      <c r="B11" s="118"/>
      <c r="C11" s="118"/>
      <c r="D11" s="118"/>
      <c r="E11" s="118"/>
      <c r="F11" s="118"/>
      <c r="G11" s="1"/>
      <c r="H11" s="1"/>
      <c r="I11" s="1"/>
      <c r="J11" s="124"/>
      <c r="K11" s="124"/>
      <c r="L11" s="124"/>
      <c r="M11" s="124"/>
    </row>
    <row r="12" spans="1:13" s="125" customFormat="1" ht="18" x14ac:dyDescent="0.25">
      <c r="A12" s="123"/>
      <c r="B12" s="1"/>
      <c r="C12" s="1"/>
      <c r="D12" s="1"/>
      <c r="E12" s="1"/>
      <c r="F12" s="1"/>
      <c r="G12" s="1"/>
      <c r="H12" s="1"/>
      <c r="I12" s="1"/>
      <c r="J12" s="124"/>
      <c r="K12" s="124"/>
      <c r="L12" s="124"/>
      <c r="M12" s="124"/>
    </row>
    <row r="13" spans="1:13" s="125" customFormat="1" ht="18" x14ac:dyDescent="0.25">
      <c r="A13" s="123"/>
      <c r="B13" s="1"/>
      <c r="C13" s="1"/>
      <c r="D13" s="1"/>
      <c r="E13" s="1"/>
      <c r="F13" s="1"/>
      <c r="G13" s="1"/>
      <c r="H13" s="1"/>
      <c r="I13" s="1"/>
      <c r="J13" s="124"/>
      <c r="K13" s="124"/>
      <c r="L13" s="124"/>
      <c r="M13" s="124"/>
    </row>
    <row r="14" spans="1:13" s="125" customFormat="1" ht="18" x14ac:dyDescent="0.25">
      <c r="A14" s="123"/>
      <c r="B14" s="1"/>
      <c r="C14" s="1"/>
      <c r="D14" s="1"/>
      <c r="E14" s="1"/>
      <c r="F14" s="1"/>
      <c r="G14" s="1"/>
      <c r="H14" s="1"/>
      <c r="I14" s="1"/>
      <c r="J14" s="124"/>
      <c r="K14" s="124"/>
      <c r="L14" s="124"/>
      <c r="M14" s="124"/>
    </row>
    <row r="15" spans="1:13" x14ac:dyDescent="0.25">
      <c r="A15" s="115"/>
      <c r="B15" s="115"/>
      <c r="C15" s="115"/>
      <c r="D15" s="115"/>
      <c r="E15" s="115"/>
      <c r="F15" s="115"/>
      <c r="G15" s="115"/>
      <c r="H15" s="115"/>
      <c r="I15" s="115"/>
      <c r="J15" s="104"/>
      <c r="K15" s="104"/>
      <c r="L15" s="104"/>
      <c r="M15" s="104"/>
    </row>
    <row r="16" spans="1:13" x14ac:dyDescent="0.25">
      <c r="A16" s="115"/>
      <c r="B16" s="1"/>
      <c r="C16" s="1"/>
      <c r="D16" s="1"/>
      <c r="E16" s="1"/>
      <c r="F16" s="1"/>
      <c r="G16" s="1"/>
      <c r="H16" s="115"/>
      <c r="I16" s="115"/>
      <c r="J16" s="104"/>
      <c r="K16" s="104"/>
      <c r="L16" s="104"/>
      <c r="M16" s="104"/>
    </row>
    <row r="17" spans="1:13" x14ac:dyDescent="0.25">
      <c r="A17" s="115"/>
      <c r="B17" s="1"/>
      <c r="C17" s="1"/>
      <c r="D17" s="1"/>
      <c r="E17" s="1"/>
      <c r="F17" s="1"/>
      <c r="G17" s="1"/>
      <c r="H17" s="115"/>
      <c r="I17" s="115"/>
      <c r="J17" s="104"/>
      <c r="K17" s="104"/>
      <c r="L17" s="104"/>
      <c r="M17" s="104"/>
    </row>
    <row r="18" spans="1:13" x14ac:dyDescent="0.25">
      <c r="A18" s="115"/>
      <c r="B18" s="115"/>
      <c r="C18" s="115"/>
      <c r="D18" s="115"/>
      <c r="E18" s="115"/>
      <c r="F18" s="115"/>
      <c r="G18" s="115"/>
      <c r="H18" s="115"/>
      <c r="I18" s="115"/>
      <c r="J18" s="104"/>
      <c r="K18" s="104"/>
      <c r="L18" s="104"/>
      <c r="M18" s="104"/>
    </row>
    <row r="26" spans="1:13" x14ac:dyDescent="0.25">
      <c r="C26" s="126"/>
    </row>
  </sheetData>
  <sheetProtection algorithmName="SHA-512" hashValue="woltA3jNZ7vHKq043zbC9wngzaJcLFHyvNMwHGBcv64xuK0eHXHT9tmL1BEyP6sQ989wKFemuIEJbOBbw8gUpA==" saltValue="xZCJ4ye3Qnu/qK/oYfo9NA==" spinCount="100000" sheet="1" objects="1" scenarios="1" selectLockedCells="1"/>
  <mergeCells count="2">
    <mergeCell ref="B4:F4"/>
    <mergeCell ref="B2:F2"/>
  </mergeCells>
  <dataValidations xWindow="718" yWindow="448" count="5">
    <dataValidation type="list" allowBlank="1" showInputMessage="1" showErrorMessage="1" errorTitle="Select from Dropdown List" error="Select Breakfast, Lunch, or Dinner from the Dropdown list" sqref="E7" xr:uid="{00000000-0002-0000-0000-000000000000}">
      <formula1>"Breakfast, Lunch, Dinner"</formula1>
    </dataValidation>
    <dataValidation type="date" operator="greaterThan" allowBlank="1" showInputMessage="1" showErrorMessage="1" errorTitle="Enter MM/DD/YY" error="Enter MM/DD/YY" promptTitle="Enter Starting Date" prompt="Enter Starting Date" sqref="C7" xr:uid="{00000000-0002-0000-0000-000001000000}">
      <formula1>42370</formula1>
    </dataValidation>
    <dataValidation type="date" operator="greaterThan" allowBlank="1" showInputMessage="1" showErrorMessage="1" errorTitle="Enter MM/DD/YY" error="Enter MM/DD/YY" promptTitle="Enter Ending Date" prompt="Enter Ending Date" sqref="D7" xr:uid="{00000000-0002-0000-0000-000002000000}">
      <formula1>42370</formula1>
    </dataValidation>
    <dataValidation type="whole" operator="greaterThanOrEqual" allowBlank="1" showInputMessage="1" showErrorMessage="1" errorTitle="Enter # of meals for main event" error="Enter # of meals for main event" promptTitle="Enter # of meals" prompt="Enter # of meals for the main event" sqref="F7" xr:uid="{00000000-0002-0000-0000-000003000000}">
      <formula1>0</formula1>
    </dataValidation>
    <dataValidation allowBlank="1" showInputMessage="1" showErrorMessage="1" promptTitle="Enter Your Event Name" prompt="Enter Your Event Name" sqref="B7" xr:uid="{00000000-0002-0000-0000-000004000000}"/>
  </dataValidations>
  <pageMargins left="0.25" right="0.25" top="0.75" bottom="0.75" header="0.3" footer="0.3"/>
  <pageSetup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X733"/>
  <sheetViews>
    <sheetView zoomScaleNormal="100" workbookViewId="0">
      <selection activeCell="E8" sqref="E8"/>
    </sheetView>
  </sheetViews>
  <sheetFormatPr defaultColWidth="8.85546875" defaultRowHeight="16.5" outlineLevelCol="1" x14ac:dyDescent="0.3"/>
  <cols>
    <col min="1" max="1" width="15.28515625" style="15" bestFit="1" customWidth="1"/>
    <col min="2" max="2" width="11.7109375" style="15" customWidth="1"/>
    <col min="3" max="3" width="8.140625" style="15" customWidth="1"/>
    <col min="4" max="4" width="8" style="15" customWidth="1"/>
    <col min="5" max="5" width="7.7109375" style="28" customWidth="1"/>
    <col min="6" max="6" width="3.85546875" style="15" customWidth="1" outlineLevel="1"/>
    <col min="7" max="8" width="7" style="15" customWidth="1" outlineLevel="1"/>
    <col min="9" max="9" width="4" style="15" customWidth="1" outlineLevel="1"/>
    <col min="10" max="10" width="21.42578125" style="15" customWidth="1"/>
    <col min="11" max="11" width="7.5703125" style="15" customWidth="1"/>
    <col min="12" max="12" width="4.28515625" style="15" customWidth="1"/>
    <col min="13" max="13" width="3.28515625" style="97" customWidth="1"/>
    <col min="14" max="14" width="9.7109375" style="97" customWidth="1" outlineLevel="1"/>
    <col min="15" max="15" width="9.85546875" style="97" customWidth="1" outlineLevel="1"/>
    <col min="16" max="16" width="3.7109375" style="97" customWidth="1" outlineLevel="1"/>
    <col min="17" max="17" width="6.7109375" style="97" customWidth="1" outlineLevel="1"/>
    <col min="18" max="18" width="13.140625" style="97" customWidth="1" outlineLevel="1"/>
    <col min="19" max="19" width="4.7109375" style="97" customWidth="1"/>
    <col min="20" max="16384" width="8.85546875" style="15"/>
  </cols>
  <sheetData>
    <row r="1" spans="1:23" ht="43.5" customHeight="1" x14ac:dyDescent="0.25">
      <c r="A1" s="338" t="s">
        <v>113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162"/>
      <c r="M1" s="1"/>
      <c r="N1" s="339" t="s">
        <v>111</v>
      </c>
      <c r="O1" s="339"/>
      <c r="P1" s="339"/>
      <c r="Q1" s="339"/>
      <c r="R1" s="339"/>
      <c r="S1" s="1"/>
    </row>
    <row r="2" spans="1:23" ht="39.75" customHeight="1" x14ac:dyDescent="0.2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"/>
      <c r="M2" s="1"/>
      <c r="N2" s="110"/>
      <c r="O2" s="110"/>
      <c r="P2" s="110"/>
      <c r="Q2" s="110"/>
      <c r="R2" s="110"/>
      <c r="S2" s="1"/>
    </row>
    <row r="3" spans="1:23" ht="42" customHeight="1" x14ac:dyDescent="0.25">
      <c r="A3" s="109"/>
      <c r="B3" s="109"/>
      <c r="C3" s="109"/>
      <c r="D3" s="109"/>
      <c r="E3" s="109"/>
      <c r="F3" s="246"/>
      <c r="G3" s="246"/>
      <c r="H3" s="246"/>
      <c r="I3" s="246"/>
      <c r="J3" s="109"/>
      <c r="K3" s="109"/>
      <c r="L3" s="1"/>
      <c r="M3" s="1"/>
      <c r="N3" s="110"/>
      <c r="O3" s="110"/>
      <c r="P3" s="110"/>
      <c r="Q3" s="110"/>
      <c r="R3" s="110"/>
      <c r="S3" s="1"/>
    </row>
    <row r="4" spans="1:23" ht="42" customHeight="1" x14ac:dyDescent="0.25">
      <c r="A4" s="109"/>
      <c r="B4" s="109"/>
      <c r="C4" s="109"/>
      <c r="D4" s="109"/>
      <c r="E4" s="109"/>
      <c r="F4" s="246"/>
      <c r="G4" s="246"/>
      <c r="H4" s="246"/>
      <c r="I4" s="246"/>
      <c r="J4" s="109"/>
      <c r="K4" s="109"/>
      <c r="L4" s="1"/>
      <c r="M4" s="1"/>
      <c r="N4" s="110"/>
      <c r="O4" s="110"/>
      <c r="P4" s="110"/>
      <c r="Q4" s="110"/>
      <c r="R4" s="110"/>
      <c r="S4" s="1"/>
    </row>
    <row r="5" spans="1:23" s="17" customFormat="1" ht="18" x14ac:dyDescent="0.3">
      <c r="A5" s="434" t="s">
        <v>165</v>
      </c>
      <c r="B5" s="434"/>
      <c r="C5" s="434"/>
      <c r="D5" s="434"/>
      <c r="E5" s="434"/>
      <c r="F5" s="434"/>
      <c r="G5" s="434"/>
      <c r="H5" s="434"/>
      <c r="I5" s="434"/>
      <c r="J5" s="434"/>
      <c r="K5" s="434"/>
      <c r="L5" s="48"/>
      <c r="M5" s="431"/>
      <c r="N5" s="431"/>
      <c r="O5" s="431"/>
      <c r="P5" s="431"/>
      <c r="Q5" s="431"/>
      <c r="R5" s="431"/>
      <c r="S5" s="286"/>
    </row>
    <row r="6" spans="1:23" ht="18" customHeight="1" thickBot="1" x14ac:dyDescent="0.5">
      <c r="A6" s="298" t="s">
        <v>162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111"/>
      <c r="M6" s="433"/>
      <c r="N6" s="432"/>
      <c r="O6" s="432"/>
      <c r="P6" s="432"/>
      <c r="Q6" s="432"/>
      <c r="R6" s="432"/>
    </row>
    <row r="7" spans="1:23" s="17" customFormat="1" ht="68.25" customHeight="1" thickBot="1" x14ac:dyDescent="0.35">
      <c r="A7" s="74" t="s">
        <v>0</v>
      </c>
      <c r="B7" s="74" t="s">
        <v>1</v>
      </c>
      <c r="C7" s="285" t="s">
        <v>164</v>
      </c>
      <c r="D7" s="74" t="s">
        <v>106</v>
      </c>
      <c r="E7" s="16" t="s">
        <v>81</v>
      </c>
      <c r="F7" s="250" t="s">
        <v>163</v>
      </c>
      <c r="G7" s="192" t="s">
        <v>168</v>
      </c>
      <c r="H7" s="192" t="s">
        <v>169</v>
      </c>
      <c r="I7" s="250" t="s">
        <v>163</v>
      </c>
      <c r="J7" s="245" t="s">
        <v>19</v>
      </c>
      <c r="K7" s="16" t="s">
        <v>65</v>
      </c>
      <c r="L7" s="72"/>
      <c r="M7" s="323" t="s">
        <v>77</v>
      </c>
      <c r="N7" s="229" t="s">
        <v>76</v>
      </c>
      <c r="O7" s="229" t="s">
        <v>75</v>
      </c>
      <c r="P7" s="250" t="s">
        <v>163</v>
      </c>
      <c r="Q7" s="229" t="s">
        <v>72</v>
      </c>
      <c r="R7" s="230" t="s">
        <v>19</v>
      </c>
      <c r="S7" s="97"/>
    </row>
    <row r="8" spans="1:23" s="17" customFormat="1" ht="15" customHeight="1" thickBot="1" x14ac:dyDescent="0.4">
      <c r="A8" s="13" t="s">
        <v>2</v>
      </c>
      <c r="B8" s="127">
        <v>30</v>
      </c>
      <c r="C8" s="239" t="s">
        <v>161</v>
      </c>
      <c r="D8" s="207"/>
      <c r="E8" s="194"/>
      <c r="F8" s="269"/>
      <c r="G8" s="178"/>
      <c r="H8" s="180"/>
      <c r="I8" s="253"/>
      <c r="J8" s="259"/>
      <c r="K8" s="18">
        <f>SUM(E8:I8)</f>
        <v>0</v>
      </c>
      <c r="L8" s="71"/>
      <c r="M8" s="324"/>
      <c r="N8" s="210"/>
      <c r="O8" s="211"/>
      <c r="P8" s="263"/>
      <c r="Q8" s="260"/>
      <c r="R8" s="212"/>
      <c r="S8" s="97"/>
    </row>
    <row r="9" spans="1:23" s="17" customFormat="1" ht="15" customHeight="1" thickBot="1" x14ac:dyDescent="0.4">
      <c r="A9" s="12" t="s">
        <v>3</v>
      </c>
      <c r="B9" s="128">
        <v>30</v>
      </c>
      <c r="C9" s="238" t="s">
        <v>161</v>
      </c>
      <c r="D9" s="207"/>
      <c r="E9" s="195"/>
      <c r="F9" s="270"/>
      <c r="G9" s="184"/>
      <c r="H9" s="185"/>
      <c r="I9" s="254"/>
      <c r="J9" s="275"/>
      <c r="K9" s="18">
        <f t="shared" ref="K9:K13" si="0">SUM(E9:I9)</f>
        <v>0</v>
      </c>
      <c r="L9" s="71"/>
      <c r="M9" s="324"/>
      <c r="N9" s="213"/>
      <c r="O9" s="214"/>
      <c r="P9" s="264"/>
      <c r="Q9" s="261"/>
      <c r="R9" s="212"/>
      <c r="S9" s="97"/>
    </row>
    <row r="10" spans="1:23" s="17" customFormat="1" ht="15" customHeight="1" thickBot="1" x14ac:dyDescent="0.4">
      <c r="A10" s="13" t="s">
        <v>4</v>
      </c>
      <c r="B10" s="127">
        <v>30</v>
      </c>
      <c r="C10" s="238" t="s">
        <v>161</v>
      </c>
      <c r="D10" s="207"/>
      <c r="E10" s="195"/>
      <c r="F10" s="271"/>
      <c r="G10" s="184"/>
      <c r="H10" s="185"/>
      <c r="I10" s="255"/>
      <c r="J10" s="258"/>
      <c r="K10" s="18">
        <f t="shared" si="0"/>
        <v>0</v>
      </c>
      <c r="L10" s="71"/>
      <c r="M10" s="324"/>
      <c r="N10" s="213"/>
      <c r="O10" s="214"/>
      <c r="P10" s="264"/>
      <c r="Q10" s="261"/>
      <c r="R10" s="212"/>
      <c r="S10" s="97"/>
    </row>
    <row r="11" spans="1:23" s="17" customFormat="1" ht="15" customHeight="1" thickBot="1" x14ac:dyDescent="0.4">
      <c r="A11" s="12" t="s">
        <v>5</v>
      </c>
      <c r="B11" s="128">
        <v>30</v>
      </c>
      <c r="C11" s="238" t="s">
        <v>161</v>
      </c>
      <c r="D11" s="207"/>
      <c r="E11" s="195"/>
      <c r="F11" s="270"/>
      <c r="G11" s="184"/>
      <c r="H11" s="185"/>
      <c r="I11" s="254"/>
      <c r="J11" s="276"/>
      <c r="K11" s="18">
        <f t="shared" si="0"/>
        <v>0</v>
      </c>
      <c r="L11" s="71"/>
      <c r="M11" s="324"/>
      <c r="N11" s="213"/>
      <c r="O11" s="214"/>
      <c r="P11" s="264"/>
      <c r="Q11" s="261"/>
      <c r="R11" s="212"/>
      <c r="S11" s="97"/>
    </row>
    <row r="12" spans="1:23" s="17" customFormat="1" ht="15" customHeight="1" thickBot="1" x14ac:dyDescent="0.4">
      <c r="A12" s="13" t="s">
        <v>6</v>
      </c>
      <c r="B12" s="127">
        <v>54</v>
      </c>
      <c r="C12" s="238" t="s">
        <v>161</v>
      </c>
      <c r="D12" s="207"/>
      <c r="E12" s="195"/>
      <c r="F12" s="272"/>
      <c r="G12" s="184"/>
      <c r="H12" s="185"/>
      <c r="I12" s="268"/>
      <c r="J12" s="284"/>
      <c r="K12" s="18">
        <f t="shared" si="0"/>
        <v>0</v>
      </c>
      <c r="L12" s="71"/>
      <c r="M12" s="324"/>
      <c r="N12" s="213"/>
      <c r="O12" s="214"/>
      <c r="P12" s="264"/>
      <c r="Q12" s="261"/>
      <c r="R12" s="212"/>
      <c r="S12" s="97"/>
    </row>
    <row r="13" spans="1:23" s="17" customFormat="1" ht="15" customHeight="1" thickBot="1" x14ac:dyDescent="0.4">
      <c r="A13" s="12" t="s">
        <v>7</v>
      </c>
      <c r="B13" s="128">
        <v>69</v>
      </c>
      <c r="C13" s="240" t="s">
        <v>161</v>
      </c>
      <c r="D13" s="209"/>
      <c r="E13" s="196"/>
      <c r="F13" s="273"/>
      <c r="G13" s="189"/>
      <c r="H13" s="190"/>
      <c r="I13" s="274"/>
      <c r="J13" s="244"/>
      <c r="K13" s="18">
        <f t="shared" si="0"/>
        <v>0</v>
      </c>
      <c r="L13" s="71"/>
      <c r="M13" s="326"/>
      <c r="N13" s="215"/>
      <c r="O13" s="216"/>
      <c r="P13" s="265"/>
      <c r="Q13" s="262"/>
      <c r="R13" s="217"/>
      <c r="S13" s="97"/>
    </row>
    <row r="14" spans="1:23" customFormat="1" ht="15" x14ac:dyDescent="0.25">
      <c r="A14" s="297"/>
      <c r="B14" s="297"/>
      <c r="C14" s="297"/>
      <c r="D14" s="297"/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17"/>
      <c r="T14" s="17"/>
      <c r="U14" s="17"/>
      <c r="V14" s="17"/>
      <c r="W14" s="287"/>
    </row>
    <row r="15" spans="1:23" s="17" customFormat="1" ht="18.75" thickBot="1" x14ac:dyDescent="0.35">
      <c r="A15" s="295" t="s">
        <v>165</v>
      </c>
      <c r="B15" s="295"/>
      <c r="C15" s="295"/>
      <c r="D15" s="295"/>
      <c r="E15" s="295"/>
      <c r="F15" s="295"/>
      <c r="G15" s="295"/>
      <c r="H15" s="295"/>
      <c r="I15" s="295"/>
      <c r="J15" s="295"/>
      <c r="K15" s="295"/>
      <c r="L15" s="48"/>
      <c r="M15" s="294"/>
      <c r="N15" s="294"/>
      <c r="O15" s="294"/>
      <c r="P15" s="294"/>
      <c r="Q15" s="294"/>
      <c r="R15" s="294"/>
      <c r="S15" s="286"/>
    </row>
    <row r="16" spans="1:23" s="17" customFormat="1" ht="51.75" customHeight="1" thickBot="1" x14ac:dyDescent="0.35">
      <c r="A16" s="74" t="s">
        <v>11</v>
      </c>
      <c r="B16" s="76" t="s">
        <v>1</v>
      </c>
      <c r="C16" s="330" t="s">
        <v>129</v>
      </c>
      <c r="D16" s="331"/>
      <c r="E16" s="247" t="s">
        <v>81</v>
      </c>
      <c r="F16" s="250" t="s">
        <v>163</v>
      </c>
      <c r="G16" s="193" t="s">
        <v>166</v>
      </c>
      <c r="H16" s="193" t="s">
        <v>167</v>
      </c>
      <c r="I16" s="250" t="s">
        <v>163</v>
      </c>
      <c r="J16" s="191" t="s">
        <v>73</v>
      </c>
      <c r="K16" s="16" t="s">
        <v>65</v>
      </c>
      <c r="L16" s="72"/>
      <c r="M16" s="327" t="s">
        <v>77</v>
      </c>
      <c r="N16" s="231" t="s">
        <v>76</v>
      </c>
      <c r="O16" s="231" t="s">
        <v>75</v>
      </c>
      <c r="P16" s="250" t="s">
        <v>163</v>
      </c>
      <c r="Q16" s="231" t="s">
        <v>72</v>
      </c>
      <c r="R16" s="243" t="s">
        <v>19</v>
      </c>
      <c r="S16" s="97"/>
    </row>
    <row r="17" spans="1:22" s="17" customFormat="1" ht="18.75" customHeight="1" thickBot="1" x14ac:dyDescent="0.4">
      <c r="A17" s="13">
        <v>7</v>
      </c>
      <c r="B17" s="301" t="s">
        <v>152</v>
      </c>
      <c r="C17" s="308"/>
      <c r="D17" s="309"/>
      <c r="E17" s="194"/>
      <c r="F17" s="277"/>
      <c r="G17" s="180"/>
      <c r="H17" s="180"/>
      <c r="I17" s="253"/>
      <c r="J17" s="197"/>
      <c r="K17" s="18">
        <f>SUM(E17:I17)</f>
        <v>0</v>
      </c>
      <c r="L17" s="71"/>
      <c r="M17" s="328"/>
      <c r="N17" s="210"/>
      <c r="O17" s="211"/>
      <c r="P17" s="263"/>
      <c r="Q17" s="260"/>
      <c r="R17" s="212"/>
      <c r="S17" s="97"/>
    </row>
    <row r="18" spans="1:22" s="17" customFormat="1" ht="17.25" customHeight="1" thickBot="1" x14ac:dyDescent="0.4">
      <c r="A18" s="12">
        <v>8</v>
      </c>
      <c r="B18" s="302"/>
      <c r="C18" s="310"/>
      <c r="D18" s="311"/>
      <c r="E18" s="195"/>
      <c r="F18" s="278"/>
      <c r="G18" s="235"/>
      <c r="H18" s="184"/>
      <c r="I18" s="254"/>
      <c r="J18" s="198"/>
      <c r="K18" s="18">
        <f>SUM(E18:I18)</f>
        <v>0</v>
      </c>
      <c r="L18" s="71"/>
      <c r="M18" s="328"/>
      <c r="N18" s="213"/>
      <c r="O18" s="214"/>
      <c r="P18" s="264"/>
      <c r="Q18" s="261"/>
      <c r="R18" s="212"/>
      <c r="S18" s="97"/>
    </row>
    <row r="19" spans="1:22" s="17" customFormat="1" ht="18" customHeight="1" thickBot="1" x14ac:dyDescent="0.4">
      <c r="A19" s="13">
        <v>9</v>
      </c>
      <c r="B19" s="302"/>
      <c r="C19" s="310"/>
      <c r="D19" s="311"/>
      <c r="E19" s="195"/>
      <c r="F19" s="278"/>
      <c r="G19" s="185"/>
      <c r="H19" s="185"/>
      <c r="I19" s="254"/>
      <c r="J19" s="198"/>
      <c r="K19" s="18">
        <f>SUM(E19:I19)</f>
        <v>0</v>
      </c>
      <c r="L19" s="71"/>
      <c r="M19" s="328"/>
      <c r="N19" s="213"/>
      <c r="O19" s="214"/>
      <c r="P19" s="266"/>
      <c r="Q19" s="261"/>
      <c r="R19" s="212"/>
      <c r="S19" s="97"/>
    </row>
    <row r="20" spans="1:22" s="17" customFormat="1" ht="15.75" customHeight="1" thickBot="1" x14ac:dyDescent="0.4">
      <c r="A20" s="12">
        <v>10</v>
      </c>
      <c r="B20" s="303"/>
      <c r="C20" s="312"/>
      <c r="D20" s="313"/>
      <c r="E20" s="196"/>
      <c r="F20" s="282"/>
      <c r="G20" s="190"/>
      <c r="H20" s="190"/>
      <c r="I20" s="274"/>
      <c r="J20" s="167"/>
      <c r="K20" s="18">
        <f>SUM(E20:I20)</f>
        <v>0</v>
      </c>
      <c r="L20" s="71"/>
      <c r="M20" s="329"/>
      <c r="N20" s="215"/>
      <c r="O20" s="216"/>
      <c r="P20" s="265"/>
      <c r="Q20" s="262"/>
      <c r="R20" s="217"/>
      <c r="S20" s="97"/>
    </row>
    <row r="21" spans="1:22" customFormat="1" ht="15" x14ac:dyDescent="0.25">
      <c r="A21" s="297"/>
      <c r="B21" s="297"/>
      <c r="C21" s="297"/>
      <c r="D21" s="297"/>
      <c r="E21" s="297"/>
      <c r="F21" s="297"/>
      <c r="G21" s="297"/>
      <c r="H21" s="297"/>
      <c r="I21" s="297"/>
      <c r="J21" s="297"/>
      <c r="K21" s="297"/>
      <c r="L21" s="297"/>
      <c r="M21" s="297"/>
      <c r="N21" s="297"/>
      <c r="O21" s="297"/>
      <c r="P21" s="297"/>
      <c r="Q21" s="297"/>
      <c r="R21" s="297"/>
      <c r="S21" s="17"/>
      <c r="T21" s="17"/>
      <c r="U21" s="17"/>
      <c r="V21" s="17"/>
    </row>
    <row r="22" spans="1:22" s="17" customFormat="1" ht="17.25" thickBot="1" x14ac:dyDescent="0.35">
      <c r="A22" s="295" t="s">
        <v>165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5"/>
      <c r="L22" s="20"/>
      <c r="M22" s="294"/>
      <c r="N22" s="294"/>
      <c r="O22" s="294"/>
      <c r="P22" s="294"/>
      <c r="Q22" s="294"/>
      <c r="R22" s="294"/>
      <c r="S22" s="97"/>
    </row>
    <row r="23" spans="1:22" s="17" customFormat="1" ht="50.25" customHeight="1" thickBot="1" x14ac:dyDescent="0.35">
      <c r="A23" s="74" t="s">
        <v>12</v>
      </c>
      <c r="B23" s="76" t="s">
        <v>1</v>
      </c>
      <c r="C23" s="319" t="s">
        <v>129</v>
      </c>
      <c r="D23" s="320"/>
      <c r="E23" s="247" t="s">
        <v>81</v>
      </c>
      <c r="F23" s="250" t="s">
        <v>163</v>
      </c>
      <c r="G23" s="192" t="s">
        <v>166</v>
      </c>
      <c r="H23" s="192" t="s">
        <v>167</v>
      </c>
      <c r="I23" s="250" t="s">
        <v>163</v>
      </c>
      <c r="J23" s="75" t="s">
        <v>73</v>
      </c>
      <c r="K23" s="166" t="s">
        <v>65</v>
      </c>
      <c r="L23" s="72"/>
      <c r="M23" s="324" t="s">
        <v>77</v>
      </c>
      <c r="N23" s="241" t="s">
        <v>76</v>
      </c>
      <c r="O23" s="241" t="s">
        <v>75</v>
      </c>
      <c r="P23" s="288" t="s">
        <v>163</v>
      </c>
      <c r="Q23" s="241" t="s">
        <v>72</v>
      </c>
      <c r="R23" s="289" t="s">
        <v>19</v>
      </c>
      <c r="S23" s="97"/>
    </row>
    <row r="24" spans="1:22" s="17" customFormat="1" ht="15" customHeight="1" thickBot="1" x14ac:dyDescent="0.4">
      <c r="A24" s="13">
        <v>103</v>
      </c>
      <c r="B24" s="316" t="s">
        <v>153</v>
      </c>
      <c r="C24" s="304"/>
      <c r="D24" s="305"/>
      <c r="E24" s="194"/>
      <c r="F24" s="277"/>
      <c r="G24" s="180"/>
      <c r="H24" s="178"/>
      <c r="I24" s="253"/>
      <c r="J24" s="197"/>
      <c r="K24" s="18">
        <f t="shared" ref="K24:K50" si="1">SUM(E24:I24)</f>
        <v>0</v>
      </c>
      <c r="L24" s="71"/>
      <c r="M24" s="324"/>
      <c r="N24" s="194"/>
      <c r="O24" s="178"/>
      <c r="P24" s="253"/>
      <c r="Q24" s="218"/>
      <c r="R24" s="236"/>
      <c r="S24" s="97"/>
    </row>
    <row r="25" spans="1:22" s="17" customFormat="1" ht="15" customHeight="1" thickBot="1" x14ac:dyDescent="0.4">
      <c r="A25" s="12">
        <v>104</v>
      </c>
      <c r="B25" s="317"/>
      <c r="C25" s="306"/>
      <c r="D25" s="307"/>
      <c r="E25" s="195"/>
      <c r="F25" s="278"/>
      <c r="G25" s="185"/>
      <c r="H25" s="184"/>
      <c r="I25" s="254"/>
      <c r="J25" s="198"/>
      <c r="K25" s="18">
        <f>SUM(E25:I25)</f>
        <v>0</v>
      </c>
      <c r="L25" s="71"/>
      <c r="M25" s="325"/>
      <c r="N25" s="195"/>
      <c r="O25" s="184"/>
      <c r="P25" s="254"/>
      <c r="Q25" s="219"/>
      <c r="R25" s="208"/>
      <c r="S25" s="97"/>
    </row>
    <row r="26" spans="1:22" s="17" customFormat="1" ht="15" customHeight="1" thickBot="1" x14ac:dyDescent="0.4">
      <c r="A26" s="13">
        <v>105</v>
      </c>
      <c r="B26" s="317"/>
      <c r="C26" s="306"/>
      <c r="D26" s="307"/>
      <c r="E26" s="199"/>
      <c r="F26" s="279"/>
      <c r="G26" s="188"/>
      <c r="H26" s="187"/>
      <c r="I26" s="255"/>
      <c r="J26" s="202"/>
      <c r="K26" s="18">
        <f>SUM(E26:I26)</f>
        <v>0</v>
      </c>
      <c r="L26" s="71"/>
      <c r="M26" s="325"/>
      <c r="N26" s="195"/>
      <c r="O26" s="187"/>
      <c r="P26" s="255"/>
      <c r="Q26" s="221"/>
      <c r="R26" s="208"/>
      <c r="S26" s="97"/>
    </row>
    <row r="27" spans="1:22" s="17" customFormat="1" ht="15" customHeight="1" thickBot="1" x14ac:dyDescent="0.4">
      <c r="A27" s="12">
        <v>106</v>
      </c>
      <c r="B27" s="317"/>
      <c r="C27" s="306"/>
      <c r="D27" s="307"/>
      <c r="E27" s="195"/>
      <c r="F27" s="278"/>
      <c r="G27" s="185"/>
      <c r="H27" s="184"/>
      <c r="I27" s="254"/>
      <c r="J27" s="203"/>
      <c r="K27" s="18">
        <f>SUM(E27:I27)</f>
        <v>0</v>
      </c>
      <c r="L27" s="71"/>
      <c r="M27" s="324"/>
      <c r="N27" s="195"/>
      <c r="O27" s="184"/>
      <c r="P27" s="254"/>
      <c r="Q27" s="219"/>
      <c r="R27" s="236"/>
      <c r="S27" s="97"/>
    </row>
    <row r="28" spans="1:22" s="17" customFormat="1" ht="15" customHeight="1" thickBot="1" x14ac:dyDescent="0.4">
      <c r="A28" s="13">
        <v>107</v>
      </c>
      <c r="B28" s="317"/>
      <c r="C28" s="306"/>
      <c r="D28" s="307"/>
      <c r="E28" s="199"/>
      <c r="F28" s="279"/>
      <c r="G28" s="188"/>
      <c r="H28" s="187"/>
      <c r="I28" s="255"/>
      <c r="J28" s="198"/>
      <c r="K28" s="18">
        <f t="shared" si="1"/>
        <v>0</v>
      </c>
      <c r="L28" s="71"/>
      <c r="M28" s="324"/>
      <c r="N28" s="199"/>
      <c r="O28" s="187"/>
      <c r="P28" s="255"/>
      <c r="Q28" s="221"/>
      <c r="R28" s="236"/>
      <c r="S28" s="97"/>
    </row>
    <row r="29" spans="1:22" s="17" customFormat="1" ht="15" customHeight="1" thickBot="1" x14ac:dyDescent="0.4">
      <c r="A29" s="12">
        <v>108</v>
      </c>
      <c r="B29" s="317"/>
      <c r="C29" s="321"/>
      <c r="D29" s="322"/>
      <c r="E29" s="195"/>
      <c r="F29" s="278"/>
      <c r="G29" s="185"/>
      <c r="H29" s="184"/>
      <c r="I29" s="254"/>
      <c r="J29" s="202"/>
      <c r="K29" s="18">
        <f t="shared" si="1"/>
        <v>0</v>
      </c>
      <c r="L29" s="71"/>
      <c r="M29" s="324"/>
      <c r="N29" s="195"/>
      <c r="O29" s="184"/>
      <c r="P29" s="254"/>
      <c r="Q29" s="219"/>
      <c r="R29" s="236"/>
      <c r="S29" s="97"/>
    </row>
    <row r="30" spans="1:22" s="17" customFormat="1" ht="15" customHeight="1" thickBot="1" x14ac:dyDescent="0.4">
      <c r="A30" s="21" t="s">
        <v>66</v>
      </c>
      <c r="B30" s="317"/>
      <c r="C30" s="310"/>
      <c r="D30" s="311"/>
      <c r="E30" s="199"/>
      <c r="F30" s="279"/>
      <c r="G30" s="188"/>
      <c r="H30" s="187"/>
      <c r="I30" s="255"/>
      <c r="J30" s="203"/>
      <c r="K30" s="18">
        <f t="shared" si="1"/>
        <v>0</v>
      </c>
      <c r="L30" s="71"/>
      <c r="M30" s="324"/>
      <c r="N30" s="199"/>
      <c r="O30" s="187"/>
      <c r="P30" s="255"/>
      <c r="Q30" s="221"/>
      <c r="R30" s="236"/>
      <c r="S30" s="97"/>
    </row>
    <row r="31" spans="1:22" s="17" customFormat="1" ht="15" customHeight="1" thickBot="1" x14ac:dyDescent="0.4">
      <c r="A31" s="22" t="s">
        <v>67</v>
      </c>
      <c r="B31" s="317"/>
      <c r="C31" s="306"/>
      <c r="D31" s="307"/>
      <c r="E31" s="195"/>
      <c r="F31" s="278"/>
      <c r="G31" s="185"/>
      <c r="H31" s="184"/>
      <c r="I31" s="254"/>
      <c r="J31" s="203"/>
      <c r="K31" s="18">
        <f t="shared" si="1"/>
        <v>0</v>
      </c>
      <c r="L31" s="71"/>
      <c r="M31" s="324"/>
      <c r="N31" s="195"/>
      <c r="O31" s="184"/>
      <c r="P31" s="254"/>
      <c r="Q31" s="219"/>
      <c r="R31" s="236"/>
      <c r="S31" s="97"/>
    </row>
    <row r="32" spans="1:22" s="17" customFormat="1" ht="15" customHeight="1" thickBot="1" x14ac:dyDescent="0.4">
      <c r="A32" s="13">
        <v>111</v>
      </c>
      <c r="B32" s="317"/>
      <c r="C32" s="321"/>
      <c r="D32" s="322"/>
      <c r="E32" s="199"/>
      <c r="F32" s="279"/>
      <c r="G32" s="188"/>
      <c r="H32" s="187"/>
      <c r="I32" s="255"/>
      <c r="J32" s="203"/>
      <c r="K32" s="18">
        <f t="shared" si="1"/>
        <v>0</v>
      </c>
      <c r="L32" s="71"/>
      <c r="M32" s="324"/>
      <c r="N32" s="199"/>
      <c r="O32" s="187"/>
      <c r="P32" s="255"/>
      <c r="Q32" s="221"/>
      <c r="R32" s="236"/>
      <c r="S32" s="97"/>
    </row>
    <row r="33" spans="1:19" s="17" customFormat="1" ht="15" customHeight="1" thickBot="1" x14ac:dyDescent="0.4">
      <c r="A33" s="12">
        <v>112</v>
      </c>
      <c r="B33" s="317"/>
      <c r="C33" s="310"/>
      <c r="D33" s="311"/>
      <c r="E33" s="195"/>
      <c r="F33" s="278"/>
      <c r="G33" s="185"/>
      <c r="H33" s="184"/>
      <c r="I33" s="254"/>
      <c r="J33" s="204"/>
      <c r="K33" s="18">
        <f t="shared" si="1"/>
        <v>0</v>
      </c>
      <c r="L33" s="71"/>
      <c r="M33" s="324"/>
      <c r="N33" s="195"/>
      <c r="O33" s="184"/>
      <c r="P33" s="254"/>
      <c r="Q33" s="219"/>
      <c r="R33" s="236"/>
      <c r="S33" s="97"/>
    </row>
    <row r="34" spans="1:19" s="17" customFormat="1" ht="15" customHeight="1" thickBot="1" x14ac:dyDescent="0.4">
      <c r="A34" s="13">
        <v>113</v>
      </c>
      <c r="B34" s="317"/>
      <c r="C34" s="310"/>
      <c r="D34" s="311"/>
      <c r="E34" s="195"/>
      <c r="F34" s="279"/>
      <c r="G34" s="187"/>
      <c r="H34" s="187"/>
      <c r="I34" s="255"/>
      <c r="J34" s="205"/>
      <c r="K34" s="18">
        <f t="shared" si="1"/>
        <v>0</v>
      </c>
      <c r="L34" s="71"/>
      <c r="M34" s="324"/>
      <c r="N34" s="199"/>
      <c r="O34" s="187"/>
      <c r="P34" s="255"/>
      <c r="Q34" s="221"/>
      <c r="R34" s="236"/>
      <c r="S34" s="97"/>
    </row>
    <row r="35" spans="1:19" s="17" customFormat="1" ht="15" customHeight="1" thickBot="1" x14ac:dyDescent="0.4">
      <c r="A35" s="12">
        <v>114</v>
      </c>
      <c r="B35" s="317"/>
      <c r="C35" s="310"/>
      <c r="D35" s="311"/>
      <c r="E35" s="195"/>
      <c r="F35" s="278"/>
      <c r="G35" s="184"/>
      <c r="H35" s="184"/>
      <c r="I35" s="254"/>
      <c r="J35" s="198"/>
      <c r="K35" s="18">
        <f t="shared" si="1"/>
        <v>0</v>
      </c>
      <c r="L35" s="71"/>
      <c r="M35" s="325"/>
      <c r="N35" s="195"/>
      <c r="O35" s="184"/>
      <c r="P35" s="254"/>
      <c r="Q35" s="219"/>
      <c r="R35" s="236"/>
      <c r="S35" s="138"/>
    </row>
    <row r="36" spans="1:19" s="17" customFormat="1" ht="15" customHeight="1" thickBot="1" x14ac:dyDescent="0.4">
      <c r="A36" s="13">
        <v>115</v>
      </c>
      <c r="B36" s="317"/>
      <c r="C36" s="306"/>
      <c r="D36" s="307"/>
      <c r="E36" s="199"/>
      <c r="F36" s="278"/>
      <c r="G36" s="187"/>
      <c r="H36" s="187"/>
      <c r="I36" s="255"/>
      <c r="J36" s="198"/>
      <c r="K36" s="18">
        <f t="shared" si="1"/>
        <v>0</v>
      </c>
      <c r="L36" s="71"/>
      <c r="M36" s="325"/>
      <c r="N36" s="195"/>
      <c r="O36" s="184"/>
      <c r="P36" s="254"/>
      <c r="Q36" s="221"/>
      <c r="R36" s="208"/>
      <c r="S36" s="97"/>
    </row>
    <row r="37" spans="1:19" s="17" customFormat="1" ht="15" customHeight="1" thickBot="1" x14ac:dyDescent="0.4">
      <c r="A37" s="12">
        <v>202</v>
      </c>
      <c r="B37" s="317"/>
      <c r="C37" s="321"/>
      <c r="D37" s="322"/>
      <c r="E37" s="200"/>
      <c r="F37" s="280"/>
      <c r="G37" s="181"/>
      <c r="H37" s="181"/>
      <c r="I37" s="267"/>
      <c r="J37" s="202"/>
      <c r="K37" s="18">
        <f t="shared" si="1"/>
        <v>0</v>
      </c>
      <c r="L37" s="71"/>
      <c r="M37" s="324"/>
      <c r="N37" s="195"/>
      <c r="O37" s="184"/>
      <c r="P37" s="254"/>
      <c r="Q37" s="219"/>
      <c r="R37" s="236"/>
      <c r="S37" s="97"/>
    </row>
    <row r="38" spans="1:19" s="17" customFormat="1" ht="15" customHeight="1" thickBot="1" x14ac:dyDescent="0.4">
      <c r="A38" s="13">
        <v>203</v>
      </c>
      <c r="B38" s="317"/>
      <c r="C38" s="310"/>
      <c r="D38" s="311"/>
      <c r="E38" s="195"/>
      <c r="F38" s="278"/>
      <c r="G38" s="184"/>
      <c r="H38" s="184"/>
      <c r="I38" s="254"/>
      <c r="J38" s="198"/>
      <c r="K38" s="18">
        <f t="shared" si="1"/>
        <v>0</v>
      </c>
      <c r="L38" s="71"/>
      <c r="M38" s="324"/>
      <c r="N38" s="199"/>
      <c r="O38" s="187"/>
      <c r="P38" s="255"/>
      <c r="Q38" s="221"/>
      <c r="R38" s="236"/>
      <c r="S38" s="97"/>
    </row>
    <row r="39" spans="1:19" s="17" customFormat="1" ht="15" customHeight="1" thickBot="1" x14ac:dyDescent="0.4">
      <c r="A39" s="12">
        <v>204</v>
      </c>
      <c r="B39" s="317"/>
      <c r="C39" s="306"/>
      <c r="D39" s="307"/>
      <c r="E39" s="195"/>
      <c r="F39" s="278"/>
      <c r="G39" s="184"/>
      <c r="H39" s="184"/>
      <c r="I39" s="254"/>
      <c r="J39" s="202"/>
      <c r="K39" s="18">
        <f t="shared" si="1"/>
        <v>0</v>
      </c>
      <c r="L39" s="71"/>
      <c r="M39" s="324"/>
      <c r="N39" s="195"/>
      <c r="O39" s="184"/>
      <c r="P39" s="254"/>
      <c r="Q39" s="219"/>
      <c r="R39" s="236"/>
      <c r="S39" s="97"/>
    </row>
    <row r="40" spans="1:19" s="17" customFormat="1" ht="15" customHeight="1" thickBot="1" x14ac:dyDescent="0.4">
      <c r="A40" s="13">
        <v>205</v>
      </c>
      <c r="B40" s="317"/>
      <c r="C40" s="321"/>
      <c r="D40" s="322"/>
      <c r="E40" s="199"/>
      <c r="F40" s="279"/>
      <c r="G40" s="187"/>
      <c r="H40" s="187"/>
      <c r="I40" s="255"/>
      <c r="J40" s="198"/>
      <c r="K40" s="18">
        <f t="shared" si="1"/>
        <v>0</v>
      </c>
      <c r="L40" s="71"/>
      <c r="M40" s="324"/>
      <c r="N40" s="199"/>
      <c r="O40" s="187"/>
      <c r="P40" s="255"/>
      <c r="Q40" s="221"/>
      <c r="R40" s="236"/>
      <c r="S40" s="97"/>
    </row>
    <row r="41" spans="1:19" s="17" customFormat="1" ht="15" customHeight="1" thickBot="1" x14ac:dyDescent="0.4">
      <c r="A41" s="12">
        <v>206</v>
      </c>
      <c r="B41" s="317"/>
      <c r="C41" s="306"/>
      <c r="D41" s="307"/>
      <c r="E41" s="195"/>
      <c r="F41" s="278"/>
      <c r="G41" s="184"/>
      <c r="H41" s="184"/>
      <c r="I41" s="254"/>
      <c r="J41" s="198"/>
      <c r="K41" s="18">
        <f t="shared" si="1"/>
        <v>0</v>
      </c>
      <c r="L41" s="71"/>
      <c r="M41" s="324"/>
      <c r="N41" s="195"/>
      <c r="O41" s="184"/>
      <c r="P41" s="254"/>
      <c r="Q41" s="219"/>
      <c r="R41" s="236"/>
      <c r="S41" s="97"/>
    </row>
    <row r="42" spans="1:19" s="17" customFormat="1" ht="15" customHeight="1" thickBot="1" x14ac:dyDescent="0.4">
      <c r="A42" s="13">
        <v>207</v>
      </c>
      <c r="B42" s="317"/>
      <c r="C42" s="321"/>
      <c r="D42" s="322"/>
      <c r="E42" s="199"/>
      <c r="F42" s="279"/>
      <c r="G42" s="187"/>
      <c r="H42" s="187"/>
      <c r="I42" s="255"/>
      <c r="J42" s="202"/>
      <c r="K42" s="18">
        <f t="shared" si="1"/>
        <v>0</v>
      </c>
      <c r="L42" s="71"/>
      <c r="M42" s="324"/>
      <c r="N42" s="199"/>
      <c r="O42" s="187"/>
      <c r="P42" s="255"/>
      <c r="Q42" s="219"/>
      <c r="R42" s="236"/>
      <c r="S42" s="97"/>
    </row>
    <row r="43" spans="1:19" s="17" customFormat="1" ht="15" customHeight="1" thickBot="1" x14ac:dyDescent="0.4">
      <c r="A43" s="12">
        <v>208</v>
      </c>
      <c r="B43" s="317"/>
      <c r="C43" s="310"/>
      <c r="D43" s="311"/>
      <c r="E43" s="195"/>
      <c r="F43" s="278"/>
      <c r="G43" s="184"/>
      <c r="H43" s="184"/>
      <c r="I43" s="254"/>
      <c r="J43" s="203"/>
      <c r="K43" s="18">
        <f t="shared" si="1"/>
        <v>0</v>
      </c>
      <c r="L43" s="71"/>
      <c r="M43" s="324"/>
      <c r="N43" s="195"/>
      <c r="O43" s="181"/>
      <c r="P43" s="267"/>
      <c r="Q43" s="220"/>
      <c r="R43" s="236"/>
      <c r="S43" s="97"/>
    </row>
    <row r="44" spans="1:19" s="17" customFormat="1" ht="15" customHeight="1" thickBot="1" x14ac:dyDescent="0.4">
      <c r="A44" s="13">
        <v>209</v>
      </c>
      <c r="B44" s="317"/>
      <c r="C44" s="310"/>
      <c r="D44" s="311"/>
      <c r="E44" s="199"/>
      <c r="F44" s="279"/>
      <c r="G44" s="187"/>
      <c r="H44" s="187"/>
      <c r="I44" s="255"/>
      <c r="J44" s="198"/>
      <c r="K44" s="18">
        <f t="shared" si="1"/>
        <v>0</v>
      </c>
      <c r="L44" s="71"/>
      <c r="M44" s="324"/>
      <c r="N44" s="199"/>
      <c r="O44" s="184"/>
      <c r="P44" s="254"/>
      <c r="Q44" s="219"/>
      <c r="R44" s="236"/>
      <c r="S44" s="97"/>
    </row>
    <row r="45" spans="1:19" s="17" customFormat="1" ht="15" customHeight="1" thickBot="1" x14ac:dyDescent="0.4">
      <c r="A45" s="12">
        <v>210</v>
      </c>
      <c r="B45" s="317"/>
      <c r="C45" s="310"/>
      <c r="D45" s="311"/>
      <c r="E45" s="195"/>
      <c r="F45" s="278"/>
      <c r="G45" s="184"/>
      <c r="H45" s="184"/>
      <c r="I45" s="254"/>
      <c r="J45" s="198"/>
      <c r="K45" s="18">
        <f t="shared" si="1"/>
        <v>0</v>
      </c>
      <c r="L45" s="71"/>
      <c r="M45" s="324"/>
      <c r="N45" s="195"/>
      <c r="O45" s="184"/>
      <c r="P45" s="254"/>
      <c r="Q45" s="220"/>
      <c r="R45" s="236"/>
      <c r="S45" s="97"/>
    </row>
    <row r="46" spans="1:19" s="17" customFormat="1" ht="15" customHeight="1" thickBot="1" x14ac:dyDescent="0.4">
      <c r="A46" s="13">
        <v>211</v>
      </c>
      <c r="B46" s="317"/>
      <c r="C46" s="310"/>
      <c r="D46" s="311"/>
      <c r="E46" s="199"/>
      <c r="F46" s="279"/>
      <c r="G46" s="187"/>
      <c r="H46" s="187"/>
      <c r="I46" s="255"/>
      <c r="J46" s="198"/>
      <c r="K46" s="18">
        <f t="shared" si="1"/>
        <v>0</v>
      </c>
      <c r="L46" s="71"/>
      <c r="M46" s="324"/>
      <c r="N46" s="195"/>
      <c r="O46" s="187"/>
      <c r="P46" s="255"/>
      <c r="Q46" s="219"/>
      <c r="R46" s="236"/>
      <c r="S46" s="97"/>
    </row>
    <row r="47" spans="1:19" s="17" customFormat="1" ht="15" customHeight="1" thickBot="1" x14ac:dyDescent="0.4">
      <c r="A47" s="12">
        <v>212</v>
      </c>
      <c r="B47" s="317"/>
      <c r="C47" s="306"/>
      <c r="D47" s="307"/>
      <c r="E47" s="195"/>
      <c r="F47" s="278"/>
      <c r="G47" s="184"/>
      <c r="H47" s="184"/>
      <c r="I47" s="267"/>
      <c r="J47" s="202"/>
      <c r="K47" s="18">
        <f t="shared" si="1"/>
        <v>0</v>
      </c>
      <c r="L47" s="71"/>
      <c r="M47" s="325"/>
      <c r="N47" s="195"/>
      <c r="O47" s="184"/>
      <c r="P47" s="254"/>
      <c r="Q47" s="219"/>
      <c r="R47" s="208"/>
      <c r="S47" s="97"/>
    </row>
    <row r="48" spans="1:19" s="17" customFormat="1" ht="15" customHeight="1" thickBot="1" x14ac:dyDescent="0.4">
      <c r="A48" s="13">
        <v>213</v>
      </c>
      <c r="B48" s="317"/>
      <c r="C48" s="321"/>
      <c r="D48" s="322"/>
      <c r="E48" s="199"/>
      <c r="F48" s="279"/>
      <c r="G48" s="187"/>
      <c r="H48" s="187"/>
      <c r="I48" s="254"/>
      <c r="J48" s="203"/>
      <c r="K48" s="18">
        <f t="shared" si="1"/>
        <v>0</v>
      </c>
      <c r="L48" s="71"/>
      <c r="M48" s="324"/>
      <c r="N48" s="199"/>
      <c r="O48" s="187"/>
      <c r="P48" s="255"/>
      <c r="Q48" s="221"/>
      <c r="R48" s="236"/>
      <c r="S48" s="97"/>
    </row>
    <row r="49" spans="1:24" s="17" customFormat="1" ht="15" customHeight="1" thickBot="1" x14ac:dyDescent="0.4">
      <c r="A49" s="12">
        <v>214</v>
      </c>
      <c r="B49" s="317"/>
      <c r="C49" s="310"/>
      <c r="D49" s="311"/>
      <c r="E49" s="195"/>
      <c r="F49" s="278"/>
      <c r="G49" s="184"/>
      <c r="H49" s="181"/>
      <c r="I49" s="267"/>
      <c r="J49" s="203"/>
      <c r="K49" s="18">
        <f t="shared" si="1"/>
        <v>0</v>
      </c>
      <c r="L49" s="71"/>
      <c r="M49" s="324"/>
      <c r="N49" s="195"/>
      <c r="O49" s="184"/>
      <c r="P49" s="254"/>
      <c r="Q49" s="219"/>
      <c r="R49" s="236"/>
      <c r="S49" s="97"/>
    </row>
    <row r="50" spans="1:24" s="17" customFormat="1" ht="15" customHeight="1" thickBot="1" x14ac:dyDescent="0.4">
      <c r="A50" s="13">
        <v>215</v>
      </c>
      <c r="B50" s="318"/>
      <c r="C50" s="312"/>
      <c r="D50" s="313"/>
      <c r="E50" s="201"/>
      <c r="F50" s="281"/>
      <c r="G50" s="190"/>
      <c r="H50" s="190"/>
      <c r="I50" s="274"/>
      <c r="J50" s="167"/>
      <c r="K50" s="18">
        <f t="shared" si="1"/>
        <v>0</v>
      </c>
      <c r="L50" s="71"/>
      <c r="M50" s="326"/>
      <c r="N50" s="196"/>
      <c r="O50" s="189"/>
      <c r="P50" s="252"/>
      <c r="Q50" s="206"/>
      <c r="R50" s="237"/>
      <c r="S50" s="97"/>
    </row>
    <row r="51" spans="1:24" customFormat="1" x14ac:dyDescent="0.3">
      <c r="A51" s="296"/>
      <c r="B51" s="296"/>
      <c r="C51" s="296"/>
      <c r="D51" s="296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97"/>
      <c r="T51" s="17"/>
      <c r="U51" s="17"/>
      <c r="V51" s="17"/>
      <c r="W51" s="17"/>
      <c r="X51" s="17"/>
    </row>
    <row r="52" spans="1:24" s="17" customFormat="1" ht="17.25" thickBot="1" x14ac:dyDescent="0.35">
      <c r="A52" s="295" t="s">
        <v>165</v>
      </c>
      <c r="B52" s="295"/>
      <c r="C52" s="295"/>
      <c r="D52" s="295"/>
      <c r="E52" s="295"/>
      <c r="F52" s="295"/>
      <c r="G52" s="295"/>
      <c r="H52" s="295"/>
      <c r="I52" s="295"/>
      <c r="J52" s="295"/>
      <c r="K52" s="295"/>
      <c r="L52" s="19"/>
      <c r="M52" s="294"/>
      <c r="N52" s="294"/>
      <c r="O52" s="294"/>
      <c r="P52" s="294"/>
      <c r="Q52" s="294"/>
      <c r="R52" s="294"/>
      <c r="S52" s="97"/>
    </row>
    <row r="53" spans="1:24" s="17" customFormat="1" ht="49.5" customHeight="1" thickBot="1" x14ac:dyDescent="0.35">
      <c r="A53" s="74" t="s">
        <v>60</v>
      </c>
      <c r="B53" s="76" t="s">
        <v>1</v>
      </c>
      <c r="C53" s="319" t="s">
        <v>148</v>
      </c>
      <c r="D53" s="320"/>
      <c r="E53" s="248" t="s">
        <v>81</v>
      </c>
      <c r="F53" s="250" t="s">
        <v>163</v>
      </c>
      <c r="G53" s="192" t="s">
        <v>166</v>
      </c>
      <c r="H53" s="192" t="s">
        <v>167</v>
      </c>
      <c r="I53" s="250" t="s">
        <v>163</v>
      </c>
      <c r="J53" s="191" t="s">
        <v>73</v>
      </c>
      <c r="K53" s="16" t="s">
        <v>65</v>
      </c>
      <c r="L53" s="72"/>
      <c r="M53" s="323" t="s">
        <v>77</v>
      </c>
      <c r="N53" s="228" t="s">
        <v>76</v>
      </c>
      <c r="O53" s="228" t="s">
        <v>75</v>
      </c>
      <c r="P53" s="250" t="s">
        <v>163</v>
      </c>
      <c r="Q53" s="228" t="s">
        <v>72</v>
      </c>
      <c r="R53" s="242" t="s">
        <v>19</v>
      </c>
      <c r="S53" s="97"/>
    </row>
    <row r="54" spans="1:24" s="17" customFormat="1" ht="15" customHeight="1" thickBot="1" x14ac:dyDescent="0.4">
      <c r="A54" s="13">
        <v>21</v>
      </c>
      <c r="B54" s="316" t="s">
        <v>154</v>
      </c>
      <c r="C54" s="332" t="s">
        <v>147</v>
      </c>
      <c r="D54" s="333"/>
      <c r="E54" s="218"/>
      <c r="F54" s="277"/>
      <c r="G54" s="179"/>
      <c r="H54" s="180"/>
      <c r="I54" s="283"/>
      <c r="J54" s="197"/>
      <c r="K54" s="18">
        <f>SUM(E54:I54)</f>
        <v>0</v>
      </c>
      <c r="L54" s="71"/>
      <c r="M54" s="324"/>
      <c r="N54" s="194"/>
      <c r="O54" s="178"/>
      <c r="P54" s="253"/>
      <c r="Q54" s="223"/>
      <c r="R54" s="224"/>
      <c r="S54" s="97"/>
    </row>
    <row r="55" spans="1:24" s="17" customFormat="1" ht="15" customHeight="1" thickBot="1" x14ac:dyDescent="0.4">
      <c r="A55" s="12" t="s">
        <v>61</v>
      </c>
      <c r="B55" s="317"/>
      <c r="C55" s="334" t="s">
        <v>147</v>
      </c>
      <c r="D55" s="335"/>
      <c r="E55" s="219"/>
      <c r="F55" s="280"/>
      <c r="G55" s="182"/>
      <c r="H55" s="182"/>
      <c r="I55" s="254"/>
      <c r="J55" s="204"/>
      <c r="K55" s="18">
        <f t="shared" ref="K55:K65" si="2">SUM(E55:I55)</f>
        <v>0</v>
      </c>
      <c r="L55" s="71"/>
      <c r="M55" s="324"/>
      <c r="N55" s="195"/>
      <c r="O55" s="184"/>
      <c r="P55" s="254"/>
      <c r="Q55" s="183"/>
      <c r="R55" s="212"/>
      <c r="S55" s="97"/>
    </row>
    <row r="56" spans="1:24" s="17" customFormat="1" ht="15" customHeight="1" thickBot="1" x14ac:dyDescent="0.4">
      <c r="A56" s="13">
        <v>23</v>
      </c>
      <c r="B56" s="317"/>
      <c r="C56" s="334" t="s">
        <v>147</v>
      </c>
      <c r="D56" s="335"/>
      <c r="E56" s="220"/>
      <c r="F56" s="278"/>
      <c r="G56" s="184"/>
      <c r="H56" s="185"/>
      <c r="I56" s="255"/>
      <c r="J56" s="203"/>
      <c r="K56" s="18">
        <f t="shared" si="2"/>
        <v>0</v>
      </c>
      <c r="L56" s="71"/>
      <c r="M56" s="324"/>
      <c r="N56" s="199"/>
      <c r="O56" s="187"/>
      <c r="P56" s="255"/>
      <c r="Q56" s="186"/>
      <c r="R56" s="212"/>
      <c r="S56" s="97"/>
    </row>
    <row r="57" spans="1:24" s="17" customFormat="1" ht="15" customHeight="1" thickBot="1" x14ac:dyDescent="0.4">
      <c r="A57" s="12">
        <v>24</v>
      </c>
      <c r="B57" s="317"/>
      <c r="C57" s="334" t="s">
        <v>147</v>
      </c>
      <c r="D57" s="335"/>
      <c r="E57" s="219"/>
      <c r="F57" s="278"/>
      <c r="G57" s="184"/>
      <c r="H57" s="185"/>
      <c r="I57" s="254"/>
      <c r="J57" s="203"/>
      <c r="K57" s="18">
        <f t="shared" si="2"/>
        <v>0</v>
      </c>
      <c r="L57" s="71"/>
      <c r="M57" s="324"/>
      <c r="N57" s="195"/>
      <c r="O57" s="184"/>
      <c r="P57" s="254"/>
      <c r="Q57" s="183"/>
      <c r="R57" s="212"/>
      <c r="S57" s="97"/>
    </row>
    <row r="58" spans="1:24" s="17" customFormat="1" ht="15" customHeight="1" thickBot="1" x14ac:dyDescent="0.4">
      <c r="A58" s="13">
        <v>25</v>
      </c>
      <c r="B58" s="317"/>
      <c r="C58" s="334" t="s">
        <v>147</v>
      </c>
      <c r="D58" s="335"/>
      <c r="E58" s="221"/>
      <c r="F58" s="279"/>
      <c r="G58" s="187"/>
      <c r="H58" s="184"/>
      <c r="I58" s="255"/>
      <c r="J58" s="198"/>
      <c r="K58" s="18">
        <f>SUM(E58:I58)</f>
        <v>0</v>
      </c>
      <c r="L58" s="71"/>
      <c r="M58" s="324"/>
      <c r="N58" s="199"/>
      <c r="O58" s="187"/>
      <c r="P58" s="255"/>
      <c r="Q58" s="186"/>
      <c r="R58" s="212"/>
      <c r="S58" s="97"/>
    </row>
    <row r="59" spans="1:24" s="17" customFormat="1" ht="15" customHeight="1" thickBot="1" x14ac:dyDescent="0.4">
      <c r="A59" s="12">
        <v>26</v>
      </c>
      <c r="B59" s="317"/>
      <c r="C59" s="334" t="s">
        <v>147</v>
      </c>
      <c r="D59" s="335"/>
      <c r="E59" s="219"/>
      <c r="F59" s="278"/>
      <c r="G59" s="184"/>
      <c r="H59" s="185"/>
      <c r="I59" s="254"/>
      <c r="J59" s="204"/>
      <c r="K59" s="18">
        <f>SUM(E59:I59)</f>
        <v>0</v>
      </c>
      <c r="L59" s="71"/>
      <c r="M59" s="325"/>
      <c r="N59" s="195"/>
      <c r="O59" s="184"/>
      <c r="P59" s="254"/>
      <c r="Q59" s="183"/>
      <c r="R59" s="225"/>
      <c r="S59" s="97"/>
    </row>
    <row r="60" spans="1:24" s="17" customFormat="1" ht="15" customHeight="1" thickBot="1" x14ac:dyDescent="0.4">
      <c r="A60" s="13">
        <v>27</v>
      </c>
      <c r="B60" s="317"/>
      <c r="C60" s="334" t="s">
        <v>147</v>
      </c>
      <c r="D60" s="335"/>
      <c r="E60" s="221"/>
      <c r="F60" s="251"/>
      <c r="G60" s="185"/>
      <c r="H60" s="185"/>
      <c r="I60" s="255"/>
      <c r="J60" s="202"/>
      <c r="K60" s="18">
        <f t="shared" si="2"/>
        <v>0</v>
      </c>
      <c r="L60" s="71"/>
      <c r="M60" s="324"/>
      <c r="N60" s="199"/>
      <c r="O60" s="187"/>
      <c r="P60" s="255"/>
      <c r="Q60" s="186"/>
      <c r="R60" s="212"/>
      <c r="S60" s="97"/>
    </row>
    <row r="61" spans="1:24" s="17" customFormat="1" ht="15" customHeight="1" thickBot="1" x14ac:dyDescent="0.4">
      <c r="A61" s="12" t="s">
        <v>64</v>
      </c>
      <c r="B61" s="317"/>
      <c r="C61" s="334" t="s">
        <v>147</v>
      </c>
      <c r="D61" s="335"/>
      <c r="E61" s="219"/>
      <c r="F61" s="278"/>
      <c r="G61" s="185"/>
      <c r="H61" s="185"/>
      <c r="I61" s="254"/>
      <c r="J61" s="198"/>
      <c r="K61" s="18">
        <f t="shared" si="2"/>
        <v>0</v>
      </c>
      <c r="L61" s="71"/>
      <c r="M61" s="324"/>
      <c r="N61" s="195"/>
      <c r="O61" s="184"/>
      <c r="P61" s="254"/>
      <c r="Q61" s="183"/>
      <c r="R61" s="212"/>
      <c r="S61" s="97"/>
    </row>
    <row r="62" spans="1:24" s="17" customFormat="1" ht="15" customHeight="1" thickBot="1" x14ac:dyDescent="0.4">
      <c r="A62" s="13" t="s">
        <v>62</v>
      </c>
      <c r="B62" s="317"/>
      <c r="C62" s="334" t="s">
        <v>147</v>
      </c>
      <c r="D62" s="335"/>
      <c r="E62" s="221"/>
      <c r="F62" s="279"/>
      <c r="G62" s="188"/>
      <c r="H62" s="188"/>
      <c r="I62" s="255"/>
      <c r="J62" s="202"/>
      <c r="K62" s="18">
        <f t="shared" si="2"/>
        <v>0</v>
      </c>
      <c r="L62" s="71"/>
      <c r="M62" s="324"/>
      <c r="N62" s="199"/>
      <c r="O62" s="187"/>
      <c r="P62" s="255"/>
      <c r="Q62" s="186"/>
      <c r="R62" s="212"/>
      <c r="S62" s="97"/>
    </row>
    <row r="63" spans="1:24" s="17" customFormat="1" ht="15" customHeight="1" thickBot="1" x14ac:dyDescent="0.4">
      <c r="A63" s="12">
        <v>30</v>
      </c>
      <c r="B63" s="317"/>
      <c r="C63" s="334" t="s">
        <v>147</v>
      </c>
      <c r="D63" s="335"/>
      <c r="E63" s="219"/>
      <c r="F63" s="278"/>
      <c r="G63" s="185"/>
      <c r="H63" s="185"/>
      <c r="I63" s="254"/>
      <c r="J63" s="198"/>
      <c r="K63" s="18">
        <f t="shared" si="2"/>
        <v>0</v>
      </c>
      <c r="L63" s="71"/>
      <c r="M63" s="324"/>
      <c r="N63" s="195"/>
      <c r="O63" s="184"/>
      <c r="P63" s="254"/>
      <c r="Q63" s="183"/>
      <c r="R63" s="212"/>
      <c r="S63" s="97"/>
    </row>
    <row r="64" spans="1:24" s="17" customFormat="1" ht="15" customHeight="1" thickBot="1" x14ac:dyDescent="0.4">
      <c r="A64" s="13" t="s">
        <v>63</v>
      </c>
      <c r="B64" s="317"/>
      <c r="C64" s="334" t="s">
        <v>147</v>
      </c>
      <c r="D64" s="335"/>
      <c r="E64" s="221"/>
      <c r="F64" s="279"/>
      <c r="G64" s="188"/>
      <c r="H64" s="188"/>
      <c r="I64" s="255"/>
      <c r="J64" s="198"/>
      <c r="K64" s="18">
        <f t="shared" si="2"/>
        <v>0</v>
      </c>
      <c r="L64" s="71"/>
      <c r="M64" s="324"/>
      <c r="N64" s="199"/>
      <c r="O64" s="187"/>
      <c r="P64" s="255"/>
      <c r="Q64" s="186"/>
      <c r="R64" s="212"/>
      <c r="S64" s="97"/>
    </row>
    <row r="65" spans="1:19" s="17" customFormat="1" ht="15" customHeight="1" thickBot="1" x14ac:dyDescent="0.4">
      <c r="A65" s="12">
        <v>32</v>
      </c>
      <c r="B65" s="317"/>
      <c r="C65" s="334" t="s">
        <v>147</v>
      </c>
      <c r="D65" s="335"/>
      <c r="E65" s="220"/>
      <c r="F65" s="280"/>
      <c r="G65" s="182"/>
      <c r="H65" s="182"/>
      <c r="I65" s="267"/>
      <c r="J65" s="202"/>
      <c r="K65" s="18">
        <f t="shared" si="2"/>
        <v>0</v>
      </c>
      <c r="L65" s="71"/>
      <c r="M65" s="324"/>
      <c r="N65" s="195"/>
      <c r="O65" s="184"/>
      <c r="P65" s="254"/>
      <c r="Q65" s="183"/>
      <c r="R65" s="212"/>
      <c r="S65" s="97"/>
    </row>
    <row r="66" spans="1:19" s="17" customFormat="1" ht="15" customHeight="1" thickBot="1" x14ac:dyDescent="0.4">
      <c r="A66" s="13">
        <v>33</v>
      </c>
      <c r="B66" s="318"/>
      <c r="C66" s="336" t="s">
        <v>147</v>
      </c>
      <c r="D66" s="337"/>
      <c r="E66" s="222"/>
      <c r="F66" s="282"/>
      <c r="G66" s="190"/>
      <c r="H66" s="190"/>
      <c r="I66" s="274"/>
      <c r="J66" s="167"/>
      <c r="K66" s="18">
        <f>SUM(E66:I66)</f>
        <v>0</v>
      </c>
      <c r="L66" s="71"/>
      <c r="M66" s="326"/>
      <c r="N66" s="196"/>
      <c r="O66" s="226"/>
      <c r="P66" s="256"/>
      <c r="Q66" s="227"/>
      <c r="R66" s="217"/>
      <c r="S66" s="97"/>
    </row>
    <row r="67" spans="1:19" s="17" customFormat="1" ht="22.5" customHeight="1" thickBot="1" x14ac:dyDescent="0.4">
      <c r="A67" s="314" t="s">
        <v>65</v>
      </c>
      <c r="B67" s="315"/>
      <c r="C67" s="315"/>
      <c r="D67" s="315"/>
      <c r="E67" s="24">
        <f>SUM(E8:E66)</f>
        <v>0</v>
      </c>
      <c r="F67" s="249">
        <f>SUM(F8:F66)</f>
        <v>0</v>
      </c>
      <c r="G67" s="24">
        <f>SUM(G8:G66)</f>
        <v>0</v>
      </c>
      <c r="H67" s="24">
        <f>SUM(H8:H66)</f>
        <v>0</v>
      </c>
      <c r="I67" s="249">
        <f>SUM(I8:I66)</f>
        <v>0</v>
      </c>
      <c r="J67" s="25"/>
      <c r="K67" s="26">
        <f>SUM(K8:K66)</f>
        <v>0</v>
      </c>
      <c r="L67" s="73"/>
      <c r="M67" s="112"/>
      <c r="N67" s="232">
        <f>SUM(N8:N66,)</f>
        <v>0</v>
      </c>
      <c r="O67" s="232">
        <f>SUM(O8:O66,)</f>
        <v>0</v>
      </c>
      <c r="P67" s="257">
        <f>SUM(P8:P66,)</f>
        <v>0</v>
      </c>
      <c r="Q67" s="233" t="s">
        <v>107</v>
      </c>
      <c r="R67" s="234" t="s">
        <v>107</v>
      </c>
      <c r="S67" s="97"/>
    </row>
    <row r="68" spans="1:19" s="23" customFormat="1" ht="13.5" customHeight="1" x14ac:dyDescent="0.3">
      <c r="C68" s="19"/>
      <c r="D68" s="19"/>
      <c r="E68" s="27"/>
      <c r="F68" s="27"/>
      <c r="G68" s="27"/>
      <c r="H68" s="27"/>
      <c r="I68" s="27"/>
      <c r="J68" s="27"/>
      <c r="K68" s="27"/>
      <c r="L68" s="27"/>
      <c r="M68" s="97"/>
      <c r="N68" s="97"/>
      <c r="O68" s="97"/>
      <c r="P68" s="97"/>
      <c r="Q68" s="97"/>
      <c r="R68" s="97"/>
      <c r="S68" s="97"/>
    </row>
    <row r="69" spans="1:19" s="97" customFormat="1" ht="15" customHeight="1" x14ac:dyDescent="0.3">
      <c r="A69" s="113" t="s">
        <v>132</v>
      </c>
      <c r="B69" s="299">
        <f>'Begin Here- Page 1'!B7</f>
        <v>0</v>
      </c>
      <c r="C69" s="299"/>
      <c r="D69" s="299"/>
      <c r="E69" s="299"/>
      <c r="F69" s="114"/>
      <c r="G69" s="114"/>
      <c r="H69" s="114"/>
      <c r="I69" s="114"/>
    </row>
    <row r="70" spans="1:19" s="97" customFormat="1" ht="15" customHeight="1" x14ac:dyDescent="0.3">
      <c r="A70" s="113" t="s">
        <v>130</v>
      </c>
      <c r="B70" s="300">
        <f>'Begin Here- Page 1'!C7</f>
        <v>0</v>
      </c>
      <c r="C70" s="300"/>
      <c r="D70" s="300"/>
      <c r="E70" s="300"/>
      <c r="F70" s="114"/>
      <c r="G70" s="114"/>
      <c r="H70" s="114"/>
      <c r="I70" s="114"/>
    </row>
    <row r="71" spans="1:19" s="97" customFormat="1" x14ac:dyDescent="0.3">
      <c r="A71" s="113" t="s">
        <v>131</v>
      </c>
      <c r="B71" s="300">
        <f>'Begin Here- Page 1'!D7</f>
        <v>0</v>
      </c>
      <c r="C71" s="300"/>
      <c r="D71" s="300"/>
      <c r="E71" s="300"/>
      <c r="F71" s="114"/>
      <c r="G71" s="114"/>
      <c r="H71" s="114"/>
      <c r="I71" s="114"/>
    </row>
    <row r="72" spans="1:19" s="97" customFormat="1" x14ac:dyDescent="0.3"/>
    <row r="73" spans="1:19" s="97" customFormat="1" x14ac:dyDescent="0.3"/>
    <row r="74" spans="1:19" s="97" customFormat="1" x14ac:dyDescent="0.3"/>
    <row r="75" spans="1:19" s="97" customFormat="1" x14ac:dyDescent="0.3"/>
    <row r="76" spans="1:19" s="97" customFormat="1" x14ac:dyDescent="0.3"/>
    <row r="77" spans="1:19" s="97" customFormat="1" x14ac:dyDescent="0.3"/>
    <row r="78" spans="1:19" s="97" customFormat="1" x14ac:dyDescent="0.3"/>
    <row r="79" spans="1:19" s="97" customFormat="1" x14ac:dyDescent="0.3"/>
    <row r="80" spans="1:19" s="97" customFormat="1" x14ac:dyDescent="0.3"/>
    <row r="81" s="97" customFormat="1" x14ac:dyDescent="0.3"/>
    <row r="82" s="97" customFormat="1" x14ac:dyDescent="0.3"/>
    <row r="83" s="97" customFormat="1" x14ac:dyDescent="0.3"/>
    <row r="84" s="97" customFormat="1" x14ac:dyDescent="0.3"/>
    <row r="85" s="97" customFormat="1" x14ac:dyDescent="0.3"/>
    <row r="86" s="97" customFormat="1" x14ac:dyDescent="0.3"/>
    <row r="87" s="97" customFormat="1" x14ac:dyDescent="0.3"/>
    <row r="88" s="97" customFormat="1" x14ac:dyDescent="0.3"/>
    <row r="89" s="97" customFormat="1" x14ac:dyDescent="0.3"/>
    <row r="90" s="97" customFormat="1" x14ac:dyDescent="0.3"/>
    <row r="91" s="97" customFormat="1" x14ac:dyDescent="0.3"/>
    <row r="92" s="97" customFormat="1" x14ac:dyDescent="0.3"/>
    <row r="93" s="97" customFormat="1" x14ac:dyDescent="0.3"/>
    <row r="94" s="97" customFormat="1" x14ac:dyDescent="0.3"/>
    <row r="95" s="97" customFormat="1" x14ac:dyDescent="0.3"/>
    <row r="96" s="97" customFormat="1" x14ac:dyDescent="0.3"/>
    <row r="97" s="97" customFormat="1" x14ac:dyDescent="0.3"/>
    <row r="98" s="97" customFormat="1" x14ac:dyDescent="0.3"/>
    <row r="99" s="97" customFormat="1" x14ac:dyDescent="0.3"/>
    <row r="100" s="97" customFormat="1" x14ac:dyDescent="0.3"/>
    <row r="101" s="97" customFormat="1" x14ac:dyDescent="0.3"/>
    <row r="102" s="97" customFormat="1" x14ac:dyDescent="0.3"/>
    <row r="103" s="97" customFormat="1" x14ac:dyDescent="0.3"/>
    <row r="104" s="97" customFormat="1" x14ac:dyDescent="0.3"/>
    <row r="105" s="97" customFormat="1" x14ac:dyDescent="0.3"/>
    <row r="106" s="97" customFormat="1" x14ac:dyDescent="0.3"/>
    <row r="107" s="97" customFormat="1" x14ac:dyDescent="0.3"/>
    <row r="108" s="97" customFormat="1" x14ac:dyDescent="0.3"/>
    <row r="109" s="97" customFormat="1" x14ac:dyDescent="0.3"/>
    <row r="110" s="97" customFormat="1" x14ac:dyDescent="0.3"/>
    <row r="111" s="97" customFormat="1" x14ac:dyDescent="0.3"/>
    <row r="112" s="97" customFormat="1" x14ac:dyDescent="0.3"/>
    <row r="113" s="97" customFormat="1" x14ac:dyDescent="0.3"/>
    <row r="114" s="97" customFormat="1" x14ac:dyDescent="0.3"/>
    <row r="115" s="97" customFormat="1" x14ac:dyDescent="0.3"/>
    <row r="116" s="97" customFormat="1" x14ac:dyDescent="0.3"/>
    <row r="117" s="97" customFormat="1" x14ac:dyDescent="0.3"/>
    <row r="118" s="97" customFormat="1" x14ac:dyDescent="0.3"/>
    <row r="119" s="97" customFormat="1" x14ac:dyDescent="0.3"/>
    <row r="120" s="97" customFormat="1" x14ac:dyDescent="0.3"/>
    <row r="121" s="97" customFormat="1" x14ac:dyDescent="0.3"/>
    <row r="122" s="97" customFormat="1" x14ac:dyDescent="0.3"/>
    <row r="123" s="97" customFormat="1" x14ac:dyDescent="0.3"/>
    <row r="124" s="97" customFormat="1" x14ac:dyDescent="0.3"/>
    <row r="125" s="97" customFormat="1" x14ac:dyDescent="0.3"/>
    <row r="126" s="97" customFormat="1" x14ac:dyDescent="0.3"/>
    <row r="127" s="97" customFormat="1" x14ac:dyDescent="0.3"/>
    <row r="128" s="97" customFormat="1" x14ac:dyDescent="0.3"/>
    <row r="129" s="97" customFormat="1" x14ac:dyDescent="0.3"/>
    <row r="130" s="97" customFormat="1" x14ac:dyDescent="0.3"/>
    <row r="131" s="97" customFormat="1" x14ac:dyDescent="0.3"/>
    <row r="132" s="97" customFormat="1" x14ac:dyDescent="0.3"/>
    <row r="133" s="97" customFormat="1" x14ac:dyDescent="0.3"/>
    <row r="134" s="97" customFormat="1" x14ac:dyDescent="0.3"/>
    <row r="135" s="97" customFormat="1" x14ac:dyDescent="0.3"/>
    <row r="136" s="97" customFormat="1" x14ac:dyDescent="0.3"/>
    <row r="137" s="97" customFormat="1" x14ac:dyDescent="0.3"/>
    <row r="138" s="97" customFormat="1" x14ac:dyDescent="0.3"/>
    <row r="139" s="97" customFormat="1" x14ac:dyDescent="0.3"/>
    <row r="140" s="97" customFormat="1" x14ac:dyDescent="0.3"/>
    <row r="141" s="97" customFormat="1" x14ac:dyDescent="0.3"/>
    <row r="142" s="97" customFormat="1" x14ac:dyDescent="0.3"/>
    <row r="143" s="97" customFormat="1" x14ac:dyDescent="0.3"/>
    <row r="144" s="97" customFormat="1" x14ac:dyDescent="0.3"/>
    <row r="145" s="97" customFormat="1" x14ac:dyDescent="0.3"/>
    <row r="146" s="97" customFormat="1" x14ac:dyDescent="0.3"/>
    <row r="147" s="97" customFormat="1" x14ac:dyDescent="0.3"/>
    <row r="148" s="97" customFormat="1" x14ac:dyDescent="0.3"/>
    <row r="149" s="97" customFormat="1" x14ac:dyDescent="0.3"/>
    <row r="150" s="97" customFormat="1" x14ac:dyDescent="0.3"/>
    <row r="151" s="97" customFormat="1" x14ac:dyDescent="0.3"/>
    <row r="152" s="97" customFormat="1" x14ac:dyDescent="0.3"/>
    <row r="153" s="97" customFormat="1" x14ac:dyDescent="0.3"/>
    <row r="154" s="97" customFormat="1" x14ac:dyDescent="0.3"/>
    <row r="155" s="97" customFormat="1" x14ac:dyDescent="0.3"/>
    <row r="156" s="97" customFormat="1" x14ac:dyDescent="0.3"/>
    <row r="157" s="97" customFormat="1" x14ac:dyDescent="0.3"/>
    <row r="158" s="97" customFormat="1" x14ac:dyDescent="0.3"/>
    <row r="159" s="97" customFormat="1" x14ac:dyDescent="0.3"/>
    <row r="160" s="97" customFormat="1" x14ac:dyDescent="0.3"/>
    <row r="161" s="97" customFormat="1" x14ac:dyDescent="0.3"/>
    <row r="162" s="97" customFormat="1" x14ac:dyDescent="0.3"/>
    <row r="163" s="97" customFormat="1" x14ac:dyDescent="0.3"/>
    <row r="164" s="97" customFormat="1" x14ac:dyDescent="0.3"/>
    <row r="165" s="97" customFormat="1" x14ac:dyDescent="0.3"/>
    <row r="166" s="97" customFormat="1" x14ac:dyDescent="0.3"/>
    <row r="167" s="97" customFormat="1" x14ac:dyDescent="0.3"/>
    <row r="168" s="97" customFormat="1" x14ac:dyDescent="0.3"/>
    <row r="169" s="97" customFormat="1" x14ac:dyDescent="0.3"/>
    <row r="170" s="97" customFormat="1" x14ac:dyDescent="0.3"/>
    <row r="171" s="97" customFormat="1" x14ac:dyDescent="0.3"/>
    <row r="172" s="97" customFormat="1" x14ac:dyDescent="0.3"/>
    <row r="173" s="97" customFormat="1" x14ac:dyDescent="0.3"/>
    <row r="174" s="97" customFormat="1" x14ac:dyDescent="0.3"/>
    <row r="175" s="97" customFormat="1" x14ac:dyDescent="0.3"/>
    <row r="176" s="97" customFormat="1" x14ac:dyDescent="0.3"/>
    <row r="177" s="97" customFormat="1" x14ac:dyDescent="0.3"/>
    <row r="178" s="97" customFormat="1" x14ac:dyDescent="0.3"/>
    <row r="179" s="97" customFormat="1" x14ac:dyDescent="0.3"/>
    <row r="180" s="97" customFormat="1" x14ac:dyDescent="0.3"/>
    <row r="181" s="97" customFormat="1" x14ac:dyDescent="0.3"/>
    <row r="182" s="97" customFormat="1" x14ac:dyDescent="0.3"/>
    <row r="183" s="97" customFormat="1" x14ac:dyDescent="0.3"/>
    <row r="184" s="97" customFormat="1" x14ac:dyDescent="0.3"/>
    <row r="185" s="97" customFormat="1" x14ac:dyDescent="0.3"/>
    <row r="186" s="97" customFormat="1" x14ac:dyDescent="0.3"/>
    <row r="187" s="97" customFormat="1" x14ac:dyDescent="0.3"/>
    <row r="188" s="97" customFormat="1" x14ac:dyDescent="0.3"/>
    <row r="189" s="97" customFormat="1" x14ac:dyDescent="0.3"/>
    <row r="190" s="97" customFormat="1" x14ac:dyDescent="0.3"/>
    <row r="191" s="97" customFormat="1" x14ac:dyDescent="0.3"/>
    <row r="192" s="97" customFormat="1" x14ac:dyDescent="0.3"/>
    <row r="193" s="97" customFormat="1" x14ac:dyDescent="0.3"/>
    <row r="194" s="97" customFormat="1" x14ac:dyDescent="0.3"/>
    <row r="195" s="97" customFormat="1" x14ac:dyDescent="0.3"/>
    <row r="196" s="97" customFormat="1" x14ac:dyDescent="0.3"/>
    <row r="197" s="97" customFormat="1" x14ac:dyDescent="0.3"/>
    <row r="198" s="97" customFormat="1" x14ac:dyDescent="0.3"/>
    <row r="199" s="97" customFormat="1" x14ac:dyDescent="0.3"/>
    <row r="200" s="97" customFormat="1" x14ac:dyDescent="0.3"/>
    <row r="201" s="97" customFormat="1" x14ac:dyDescent="0.3"/>
    <row r="202" s="97" customFormat="1" x14ac:dyDescent="0.3"/>
    <row r="203" s="97" customFormat="1" x14ac:dyDescent="0.3"/>
    <row r="204" s="97" customFormat="1" x14ac:dyDescent="0.3"/>
    <row r="205" s="97" customFormat="1" x14ac:dyDescent="0.3"/>
    <row r="206" s="97" customFormat="1" x14ac:dyDescent="0.3"/>
    <row r="207" s="97" customFormat="1" x14ac:dyDescent="0.3"/>
    <row r="208" s="97" customFormat="1" x14ac:dyDescent="0.3"/>
    <row r="209" s="97" customFormat="1" x14ac:dyDescent="0.3"/>
    <row r="210" s="97" customFormat="1" x14ac:dyDescent="0.3"/>
    <row r="211" s="97" customFormat="1" x14ac:dyDescent="0.3"/>
    <row r="212" s="97" customFormat="1" x14ac:dyDescent="0.3"/>
    <row r="213" s="97" customFormat="1" x14ac:dyDescent="0.3"/>
    <row r="214" s="97" customFormat="1" x14ac:dyDescent="0.3"/>
    <row r="215" s="97" customFormat="1" x14ac:dyDescent="0.3"/>
    <row r="216" s="97" customFormat="1" x14ac:dyDescent="0.3"/>
    <row r="217" s="97" customFormat="1" x14ac:dyDescent="0.3"/>
    <row r="218" s="97" customFormat="1" x14ac:dyDescent="0.3"/>
    <row r="219" s="97" customFormat="1" x14ac:dyDescent="0.3"/>
    <row r="220" s="97" customFormat="1" x14ac:dyDescent="0.3"/>
    <row r="221" s="97" customFormat="1" x14ac:dyDescent="0.3"/>
    <row r="222" s="97" customFormat="1" x14ac:dyDescent="0.3"/>
    <row r="223" s="97" customFormat="1" x14ac:dyDescent="0.3"/>
    <row r="224" s="97" customFormat="1" x14ac:dyDescent="0.3"/>
    <row r="225" s="97" customFormat="1" x14ac:dyDescent="0.3"/>
    <row r="226" s="97" customFormat="1" x14ac:dyDescent="0.3"/>
    <row r="227" s="97" customFormat="1" x14ac:dyDescent="0.3"/>
    <row r="228" s="97" customFormat="1" x14ac:dyDescent="0.3"/>
    <row r="229" s="97" customFormat="1" x14ac:dyDescent="0.3"/>
    <row r="230" s="97" customFormat="1" x14ac:dyDescent="0.3"/>
    <row r="231" s="97" customFormat="1" x14ac:dyDescent="0.3"/>
    <row r="232" s="97" customFormat="1" x14ac:dyDescent="0.3"/>
    <row r="233" s="97" customFormat="1" x14ac:dyDescent="0.3"/>
    <row r="234" s="97" customFormat="1" x14ac:dyDescent="0.3"/>
    <row r="235" s="97" customFormat="1" x14ac:dyDescent="0.3"/>
    <row r="236" s="97" customFormat="1" x14ac:dyDescent="0.3"/>
    <row r="237" s="97" customFormat="1" x14ac:dyDescent="0.3"/>
    <row r="238" s="97" customFormat="1" x14ac:dyDescent="0.3"/>
    <row r="239" s="97" customFormat="1" x14ac:dyDescent="0.3"/>
    <row r="240" s="97" customFormat="1" x14ac:dyDescent="0.3"/>
    <row r="241" s="97" customFormat="1" x14ac:dyDescent="0.3"/>
    <row r="242" s="97" customFormat="1" x14ac:dyDescent="0.3"/>
    <row r="243" s="97" customFormat="1" x14ac:dyDescent="0.3"/>
    <row r="244" s="97" customFormat="1" x14ac:dyDescent="0.3"/>
    <row r="245" s="97" customFormat="1" x14ac:dyDescent="0.3"/>
    <row r="246" s="97" customFormat="1" x14ac:dyDescent="0.3"/>
    <row r="247" s="97" customFormat="1" x14ac:dyDescent="0.3"/>
    <row r="248" s="97" customFormat="1" x14ac:dyDescent="0.3"/>
    <row r="249" s="97" customFormat="1" x14ac:dyDescent="0.3"/>
    <row r="250" s="97" customFormat="1" x14ac:dyDescent="0.3"/>
    <row r="251" s="97" customFormat="1" x14ac:dyDescent="0.3"/>
    <row r="252" s="97" customFormat="1" x14ac:dyDescent="0.3"/>
    <row r="253" s="97" customFormat="1" x14ac:dyDescent="0.3"/>
    <row r="254" s="97" customFormat="1" x14ac:dyDescent="0.3"/>
    <row r="255" s="97" customFormat="1" x14ac:dyDescent="0.3"/>
    <row r="256" s="97" customFormat="1" x14ac:dyDescent="0.3"/>
    <row r="257" s="97" customFormat="1" x14ac:dyDescent="0.3"/>
    <row r="258" s="97" customFormat="1" x14ac:dyDescent="0.3"/>
    <row r="259" s="97" customFormat="1" x14ac:dyDescent="0.3"/>
    <row r="260" s="97" customFormat="1" x14ac:dyDescent="0.3"/>
    <row r="261" s="97" customFormat="1" x14ac:dyDescent="0.3"/>
    <row r="262" s="97" customFormat="1" x14ac:dyDescent="0.3"/>
    <row r="263" s="97" customFormat="1" x14ac:dyDescent="0.3"/>
    <row r="264" s="97" customFormat="1" x14ac:dyDescent="0.3"/>
    <row r="265" s="97" customFormat="1" x14ac:dyDescent="0.3"/>
    <row r="266" s="97" customFormat="1" x14ac:dyDescent="0.3"/>
    <row r="267" s="97" customFormat="1" x14ac:dyDescent="0.3"/>
    <row r="268" s="97" customFormat="1" x14ac:dyDescent="0.3"/>
    <row r="269" s="97" customFormat="1" x14ac:dyDescent="0.3"/>
    <row r="270" s="97" customFormat="1" x14ac:dyDescent="0.3"/>
    <row r="271" s="97" customFormat="1" x14ac:dyDescent="0.3"/>
    <row r="272" s="97" customFormat="1" x14ac:dyDescent="0.3"/>
    <row r="273" s="97" customFormat="1" x14ac:dyDescent="0.3"/>
    <row r="274" s="97" customFormat="1" x14ac:dyDescent="0.3"/>
    <row r="275" s="97" customFormat="1" x14ac:dyDescent="0.3"/>
    <row r="276" s="97" customFormat="1" x14ac:dyDescent="0.3"/>
    <row r="277" s="97" customFormat="1" x14ac:dyDescent="0.3"/>
    <row r="278" s="97" customFormat="1" x14ac:dyDescent="0.3"/>
    <row r="279" s="97" customFormat="1" x14ac:dyDescent="0.3"/>
    <row r="280" s="97" customFormat="1" x14ac:dyDescent="0.3"/>
    <row r="281" s="97" customFormat="1" x14ac:dyDescent="0.3"/>
    <row r="282" s="97" customFormat="1" x14ac:dyDescent="0.3"/>
    <row r="283" s="97" customFormat="1" x14ac:dyDescent="0.3"/>
    <row r="284" s="97" customFormat="1" x14ac:dyDescent="0.3"/>
    <row r="285" s="97" customFormat="1" x14ac:dyDescent="0.3"/>
    <row r="286" s="97" customFormat="1" x14ac:dyDescent="0.3"/>
    <row r="287" s="97" customFormat="1" x14ac:dyDescent="0.3"/>
    <row r="288" s="97" customFormat="1" x14ac:dyDescent="0.3"/>
    <row r="289" s="97" customFormat="1" x14ac:dyDescent="0.3"/>
    <row r="290" s="97" customFormat="1" x14ac:dyDescent="0.3"/>
    <row r="291" s="97" customFormat="1" x14ac:dyDescent="0.3"/>
    <row r="292" s="97" customFormat="1" x14ac:dyDescent="0.3"/>
    <row r="293" s="97" customFormat="1" x14ac:dyDescent="0.3"/>
    <row r="294" s="97" customFormat="1" x14ac:dyDescent="0.3"/>
    <row r="295" s="97" customFormat="1" x14ac:dyDescent="0.3"/>
    <row r="296" s="97" customFormat="1" x14ac:dyDescent="0.3"/>
    <row r="297" s="97" customFormat="1" x14ac:dyDescent="0.3"/>
    <row r="298" s="97" customFormat="1" x14ac:dyDescent="0.3"/>
    <row r="299" s="97" customFormat="1" x14ac:dyDescent="0.3"/>
    <row r="300" s="97" customFormat="1" x14ac:dyDescent="0.3"/>
    <row r="301" s="97" customFormat="1" x14ac:dyDescent="0.3"/>
    <row r="302" s="97" customFormat="1" x14ac:dyDescent="0.3"/>
    <row r="303" s="97" customFormat="1" x14ac:dyDescent="0.3"/>
    <row r="304" s="97" customFormat="1" x14ac:dyDescent="0.3"/>
    <row r="305" s="97" customFormat="1" x14ac:dyDescent="0.3"/>
    <row r="306" s="97" customFormat="1" x14ac:dyDescent="0.3"/>
    <row r="307" s="97" customFormat="1" x14ac:dyDescent="0.3"/>
    <row r="308" s="97" customFormat="1" x14ac:dyDescent="0.3"/>
    <row r="309" s="97" customFormat="1" x14ac:dyDescent="0.3"/>
    <row r="310" s="97" customFormat="1" x14ac:dyDescent="0.3"/>
    <row r="311" s="97" customFormat="1" x14ac:dyDescent="0.3"/>
    <row r="312" s="97" customFormat="1" x14ac:dyDescent="0.3"/>
    <row r="313" s="97" customFormat="1" x14ac:dyDescent="0.3"/>
    <row r="314" s="97" customFormat="1" x14ac:dyDescent="0.3"/>
    <row r="315" s="97" customFormat="1" x14ac:dyDescent="0.3"/>
    <row r="316" s="97" customFormat="1" x14ac:dyDescent="0.3"/>
    <row r="317" s="97" customFormat="1" x14ac:dyDescent="0.3"/>
    <row r="318" s="97" customFormat="1" x14ac:dyDescent="0.3"/>
    <row r="319" s="97" customFormat="1" x14ac:dyDescent="0.3"/>
    <row r="320" s="97" customFormat="1" x14ac:dyDescent="0.3"/>
    <row r="321" s="97" customFormat="1" x14ac:dyDescent="0.3"/>
    <row r="322" s="97" customFormat="1" x14ac:dyDescent="0.3"/>
    <row r="323" s="97" customFormat="1" x14ac:dyDescent="0.3"/>
    <row r="324" s="97" customFormat="1" x14ac:dyDescent="0.3"/>
    <row r="325" s="97" customFormat="1" x14ac:dyDescent="0.3"/>
    <row r="326" s="97" customFormat="1" x14ac:dyDescent="0.3"/>
    <row r="327" s="97" customFormat="1" x14ac:dyDescent="0.3"/>
    <row r="328" s="97" customFormat="1" x14ac:dyDescent="0.3"/>
    <row r="329" s="97" customFormat="1" x14ac:dyDescent="0.3"/>
    <row r="330" s="97" customFormat="1" x14ac:dyDescent="0.3"/>
    <row r="331" s="97" customFormat="1" x14ac:dyDescent="0.3"/>
    <row r="332" s="97" customFormat="1" x14ac:dyDescent="0.3"/>
    <row r="333" s="97" customFormat="1" x14ac:dyDescent="0.3"/>
    <row r="334" s="97" customFormat="1" x14ac:dyDescent="0.3"/>
    <row r="335" s="97" customFormat="1" x14ac:dyDescent="0.3"/>
    <row r="336" s="97" customFormat="1" x14ac:dyDescent="0.3"/>
    <row r="337" s="97" customFormat="1" x14ac:dyDescent="0.3"/>
    <row r="338" s="97" customFormat="1" x14ac:dyDescent="0.3"/>
    <row r="339" s="97" customFormat="1" x14ac:dyDescent="0.3"/>
    <row r="340" s="97" customFormat="1" x14ac:dyDescent="0.3"/>
    <row r="341" s="97" customFormat="1" x14ac:dyDescent="0.3"/>
    <row r="342" s="97" customFormat="1" x14ac:dyDescent="0.3"/>
    <row r="343" s="97" customFormat="1" x14ac:dyDescent="0.3"/>
    <row r="344" s="97" customFormat="1" x14ac:dyDescent="0.3"/>
    <row r="345" s="97" customFormat="1" x14ac:dyDescent="0.3"/>
    <row r="346" s="97" customFormat="1" x14ac:dyDescent="0.3"/>
    <row r="347" s="97" customFormat="1" x14ac:dyDescent="0.3"/>
    <row r="348" s="97" customFormat="1" x14ac:dyDescent="0.3"/>
    <row r="349" s="97" customFormat="1" x14ac:dyDescent="0.3"/>
    <row r="350" s="97" customFormat="1" x14ac:dyDescent="0.3"/>
    <row r="351" s="97" customFormat="1" x14ac:dyDescent="0.3"/>
    <row r="352" s="97" customFormat="1" x14ac:dyDescent="0.3"/>
    <row r="353" s="97" customFormat="1" x14ac:dyDescent="0.3"/>
    <row r="354" s="97" customFormat="1" x14ac:dyDescent="0.3"/>
    <row r="355" s="97" customFormat="1" x14ac:dyDescent="0.3"/>
    <row r="356" s="97" customFormat="1" x14ac:dyDescent="0.3"/>
    <row r="357" s="97" customFormat="1" x14ac:dyDescent="0.3"/>
    <row r="358" s="97" customFormat="1" x14ac:dyDescent="0.3"/>
    <row r="359" s="97" customFormat="1" x14ac:dyDescent="0.3"/>
    <row r="360" s="97" customFormat="1" x14ac:dyDescent="0.3"/>
    <row r="361" s="97" customFormat="1" x14ac:dyDescent="0.3"/>
    <row r="362" s="97" customFormat="1" x14ac:dyDescent="0.3"/>
    <row r="363" s="97" customFormat="1" x14ac:dyDescent="0.3"/>
    <row r="364" s="97" customFormat="1" x14ac:dyDescent="0.3"/>
    <row r="365" s="97" customFormat="1" x14ac:dyDescent="0.3"/>
    <row r="366" s="97" customFormat="1" x14ac:dyDescent="0.3"/>
    <row r="367" s="97" customFormat="1" x14ac:dyDescent="0.3"/>
    <row r="368" s="97" customFormat="1" x14ac:dyDescent="0.3"/>
    <row r="369" s="97" customFormat="1" x14ac:dyDescent="0.3"/>
    <row r="370" s="97" customFormat="1" x14ac:dyDescent="0.3"/>
    <row r="371" s="97" customFormat="1" x14ac:dyDescent="0.3"/>
    <row r="372" s="97" customFormat="1" x14ac:dyDescent="0.3"/>
    <row r="373" s="97" customFormat="1" x14ac:dyDescent="0.3"/>
    <row r="374" s="97" customFormat="1" x14ac:dyDescent="0.3"/>
    <row r="375" s="97" customFormat="1" x14ac:dyDescent="0.3"/>
    <row r="376" s="97" customFormat="1" x14ac:dyDescent="0.3"/>
    <row r="377" s="97" customFormat="1" x14ac:dyDescent="0.3"/>
    <row r="378" s="97" customFormat="1" x14ac:dyDescent="0.3"/>
    <row r="379" s="97" customFormat="1" x14ac:dyDescent="0.3"/>
    <row r="380" s="97" customFormat="1" x14ac:dyDescent="0.3"/>
    <row r="381" s="97" customFormat="1" x14ac:dyDescent="0.3"/>
    <row r="382" s="97" customFormat="1" x14ac:dyDescent="0.3"/>
    <row r="383" s="97" customFormat="1" x14ac:dyDescent="0.3"/>
    <row r="384" s="97" customFormat="1" x14ac:dyDescent="0.3"/>
    <row r="385" s="97" customFormat="1" x14ac:dyDescent="0.3"/>
    <row r="386" s="97" customFormat="1" x14ac:dyDescent="0.3"/>
    <row r="387" s="97" customFormat="1" x14ac:dyDescent="0.3"/>
    <row r="388" s="97" customFormat="1" x14ac:dyDescent="0.3"/>
    <row r="389" s="97" customFormat="1" x14ac:dyDescent="0.3"/>
    <row r="390" s="97" customFormat="1" x14ac:dyDescent="0.3"/>
    <row r="391" s="97" customFormat="1" x14ac:dyDescent="0.3"/>
    <row r="392" s="97" customFormat="1" x14ac:dyDescent="0.3"/>
    <row r="393" s="97" customFormat="1" x14ac:dyDescent="0.3"/>
    <row r="394" s="97" customFormat="1" x14ac:dyDescent="0.3"/>
    <row r="395" s="97" customFormat="1" x14ac:dyDescent="0.3"/>
    <row r="396" s="97" customFormat="1" x14ac:dyDescent="0.3"/>
    <row r="397" s="97" customFormat="1" x14ac:dyDescent="0.3"/>
    <row r="398" s="97" customFormat="1" x14ac:dyDescent="0.3"/>
    <row r="399" s="97" customFormat="1" x14ac:dyDescent="0.3"/>
    <row r="400" s="97" customFormat="1" x14ac:dyDescent="0.3"/>
    <row r="401" s="97" customFormat="1" x14ac:dyDescent="0.3"/>
    <row r="402" s="97" customFormat="1" x14ac:dyDescent="0.3"/>
    <row r="403" s="97" customFormat="1" x14ac:dyDescent="0.3"/>
    <row r="404" s="97" customFormat="1" x14ac:dyDescent="0.3"/>
    <row r="405" s="97" customFormat="1" x14ac:dyDescent="0.3"/>
    <row r="406" s="97" customFormat="1" x14ac:dyDescent="0.3"/>
    <row r="407" s="97" customFormat="1" x14ac:dyDescent="0.3"/>
    <row r="408" s="97" customFormat="1" x14ac:dyDescent="0.3"/>
    <row r="409" s="97" customFormat="1" x14ac:dyDescent="0.3"/>
    <row r="410" s="97" customFormat="1" x14ac:dyDescent="0.3"/>
    <row r="411" s="97" customFormat="1" x14ac:dyDescent="0.3"/>
    <row r="412" s="97" customFormat="1" x14ac:dyDescent="0.3"/>
    <row r="413" s="97" customFormat="1" x14ac:dyDescent="0.3"/>
    <row r="414" s="97" customFormat="1" x14ac:dyDescent="0.3"/>
    <row r="415" s="97" customFormat="1" x14ac:dyDescent="0.3"/>
    <row r="416" s="97" customFormat="1" x14ac:dyDescent="0.3"/>
    <row r="417" s="97" customFormat="1" x14ac:dyDescent="0.3"/>
    <row r="418" s="97" customFormat="1" x14ac:dyDescent="0.3"/>
    <row r="419" s="97" customFormat="1" x14ac:dyDescent="0.3"/>
    <row r="420" s="97" customFormat="1" x14ac:dyDescent="0.3"/>
    <row r="421" s="97" customFormat="1" x14ac:dyDescent="0.3"/>
    <row r="422" s="97" customFormat="1" x14ac:dyDescent="0.3"/>
    <row r="423" s="97" customFormat="1" x14ac:dyDescent="0.3"/>
    <row r="424" s="97" customFormat="1" x14ac:dyDescent="0.3"/>
    <row r="425" s="97" customFormat="1" x14ac:dyDescent="0.3"/>
    <row r="426" s="97" customFormat="1" x14ac:dyDescent="0.3"/>
    <row r="427" s="97" customFormat="1" x14ac:dyDescent="0.3"/>
    <row r="428" s="97" customFormat="1" x14ac:dyDescent="0.3"/>
    <row r="429" s="97" customFormat="1" x14ac:dyDescent="0.3"/>
    <row r="430" s="97" customFormat="1" x14ac:dyDescent="0.3"/>
    <row r="431" s="97" customFormat="1" x14ac:dyDescent="0.3"/>
    <row r="432" s="97" customFormat="1" x14ac:dyDescent="0.3"/>
    <row r="433" s="97" customFormat="1" x14ac:dyDescent="0.3"/>
    <row r="434" s="97" customFormat="1" x14ac:dyDescent="0.3"/>
    <row r="435" s="97" customFormat="1" x14ac:dyDescent="0.3"/>
    <row r="436" s="97" customFormat="1" x14ac:dyDescent="0.3"/>
    <row r="437" s="97" customFormat="1" x14ac:dyDescent="0.3"/>
    <row r="438" s="97" customFormat="1" x14ac:dyDescent="0.3"/>
    <row r="439" s="97" customFormat="1" x14ac:dyDescent="0.3"/>
    <row r="440" s="97" customFormat="1" x14ac:dyDescent="0.3"/>
    <row r="441" s="97" customFormat="1" x14ac:dyDescent="0.3"/>
    <row r="442" s="97" customFormat="1" x14ac:dyDescent="0.3"/>
    <row r="443" s="97" customFormat="1" x14ac:dyDescent="0.3"/>
    <row r="444" s="97" customFormat="1" x14ac:dyDescent="0.3"/>
    <row r="445" s="97" customFormat="1" x14ac:dyDescent="0.3"/>
    <row r="446" s="97" customFormat="1" x14ac:dyDescent="0.3"/>
    <row r="447" s="97" customFormat="1" x14ac:dyDescent="0.3"/>
    <row r="448" s="97" customFormat="1" x14ac:dyDescent="0.3"/>
    <row r="449" s="97" customFormat="1" x14ac:dyDescent="0.3"/>
    <row r="450" s="97" customFormat="1" x14ac:dyDescent="0.3"/>
    <row r="451" s="97" customFormat="1" x14ac:dyDescent="0.3"/>
    <row r="452" s="97" customFormat="1" x14ac:dyDescent="0.3"/>
    <row r="453" s="97" customFormat="1" x14ac:dyDescent="0.3"/>
    <row r="454" s="97" customFormat="1" x14ac:dyDescent="0.3"/>
    <row r="455" s="97" customFormat="1" x14ac:dyDescent="0.3"/>
    <row r="456" s="97" customFormat="1" x14ac:dyDescent="0.3"/>
    <row r="457" s="97" customFormat="1" x14ac:dyDescent="0.3"/>
    <row r="458" s="97" customFormat="1" x14ac:dyDescent="0.3"/>
    <row r="459" s="97" customFormat="1" x14ac:dyDescent="0.3"/>
    <row r="460" s="97" customFormat="1" x14ac:dyDescent="0.3"/>
    <row r="461" s="97" customFormat="1" x14ac:dyDescent="0.3"/>
    <row r="462" s="97" customFormat="1" x14ac:dyDescent="0.3"/>
    <row r="463" s="97" customFormat="1" x14ac:dyDescent="0.3"/>
    <row r="464" s="97" customFormat="1" x14ac:dyDescent="0.3"/>
    <row r="465" s="97" customFormat="1" x14ac:dyDescent="0.3"/>
    <row r="466" s="97" customFormat="1" x14ac:dyDescent="0.3"/>
    <row r="467" s="97" customFormat="1" x14ac:dyDescent="0.3"/>
    <row r="468" s="97" customFormat="1" x14ac:dyDescent="0.3"/>
    <row r="469" s="97" customFormat="1" x14ac:dyDescent="0.3"/>
    <row r="470" s="97" customFormat="1" x14ac:dyDescent="0.3"/>
    <row r="471" s="97" customFormat="1" x14ac:dyDescent="0.3"/>
    <row r="472" s="97" customFormat="1" x14ac:dyDescent="0.3"/>
    <row r="473" s="97" customFormat="1" x14ac:dyDescent="0.3"/>
    <row r="474" s="97" customFormat="1" x14ac:dyDescent="0.3"/>
    <row r="475" s="97" customFormat="1" x14ac:dyDescent="0.3"/>
    <row r="476" s="97" customFormat="1" x14ac:dyDescent="0.3"/>
    <row r="477" s="97" customFormat="1" x14ac:dyDescent="0.3"/>
    <row r="478" s="97" customFormat="1" x14ac:dyDescent="0.3"/>
    <row r="479" s="97" customFormat="1" x14ac:dyDescent="0.3"/>
    <row r="480" s="97" customFormat="1" x14ac:dyDescent="0.3"/>
    <row r="481" s="97" customFormat="1" x14ac:dyDescent="0.3"/>
    <row r="482" s="97" customFormat="1" x14ac:dyDescent="0.3"/>
    <row r="483" s="97" customFormat="1" x14ac:dyDescent="0.3"/>
    <row r="484" s="97" customFormat="1" x14ac:dyDescent="0.3"/>
    <row r="485" s="97" customFormat="1" x14ac:dyDescent="0.3"/>
    <row r="486" s="97" customFormat="1" x14ac:dyDescent="0.3"/>
    <row r="487" s="97" customFormat="1" x14ac:dyDescent="0.3"/>
    <row r="488" s="97" customFormat="1" x14ac:dyDescent="0.3"/>
    <row r="489" s="97" customFormat="1" x14ac:dyDescent="0.3"/>
    <row r="490" s="97" customFormat="1" x14ac:dyDescent="0.3"/>
    <row r="491" s="97" customFormat="1" x14ac:dyDescent="0.3"/>
    <row r="492" s="97" customFormat="1" x14ac:dyDescent="0.3"/>
    <row r="493" s="97" customFormat="1" x14ac:dyDescent="0.3"/>
    <row r="494" s="97" customFormat="1" x14ac:dyDescent="0.3"/>
    <row r="495" s="97" customFormat="1" x14ac:dyDescent="0.3"/>
    <row r="496" s="97" customFormat="1" x14ac:dyDescent="0.3"/>
    <row r="497" s="97" customFormat="1" x14ac:dyDescent="0.3"/>
    <row r="498" s="97" customFormat="1" x14ac:dyDescent="0.3"/>
    <row r="499" s="97" customFormat="1" x14ac:dyDescent="0.3"/>
    <row r="500" s="97" customFormat="1" x14ac:dyDescent="0.3"/>
    <row r="501" s="97" customFormat="1" x14ac:dyDescent="0.3"/>
    <row r="502" s="97" customFormat="1" x14ac:dyDescent="0.3"/>
    <row r="503" s="97" customFormat="1" x14ac:dyDescent="0.3"/>
    <row r="504" s="97" customFormat="1" x14ac:dyDescent="0.3"/>
    <row r="505" s="97" customFormat="1" x14ac:dyDescent="0.3"/>
    <row r="506" s="97" customFormat="1" x14ac:dyDescent="0.3"/>
    <row r="507" s="97" customFormat="1" x14ac:dyDescent="0.3"/>
    <row r="508" s="97" customFormat="1" x14ac:dyDescent="0.3"/>
    <row r="509" s="97" customFormat="1" x14ac:dyDescent="0.3"/>
    <row r="510" s="97" customFormat="1" x14ac:dyDescent="0.3"/>
    <row r="511" s="97" customFormat="1" x14ac:dyDescent="0.3"/>
    <row r="512" s="97" customFormat="1" x14ac:dyDescent="0.3"/>
    <row r="513" s="97" customFormat="1" x14ac:dyDescent="0.3"/>
    <row r="514" s="97" customFormat="1" x14ac:dyDescent="0.3"/>
    <row r="515" s="97" customFormat="1" x14ac:dyDescent="0.3"/>
    <row r="516" s="97" customFormat="1" x14ac:dyDescent="0.3"/>
    <row r="517" s="97" customFormat="1" x14ac:dyDescent="0.3"/>
    <row r="518" s="97" customFormat="1" x14ac:dyDescent="0.3"/>
    <row r="519" s="97" customFormat="1" x14ac:dyDescent="0.3"/>
    <row r="520" s="97" customFormat="1" x14ac:dyDescent="0.3"/>
    <row r="521" s="97" customFormat="1" x14ac:dyDescent="0.3"/>
    <row r="522" s="97" customFormat="1" x14ac:dyDescent="0.3"/>
    <row r="523" s="97" customFormat="1" x14ac:dyDescent="0.3"/>
    <row r="524" s="97" customFormat="1" x14ac:dyDescent="0.3"/>
    <row r="525" s="97" customFormat="1" x14ac:dyDescent="0.3"/>
    <row r="526" s="97" customFormat="1" x14ac:dyDescent="0.3"/>
    <row r="527" s="97" customFormat="1" x14ac:dyDescent="0.3"/>
    <row r="528" s="97" customFormat="1" x14ac:dyDescent="0.3"/>
    <row r="529" s="97" customFormat="1" x14ac:dyDescent="0.3"/>
    <row r="530" s="97" customFormat="1" x14ac:dyDescent="0.3"/>
    <row r="531" s="97" customFormat="1" x14ac:dyDescent="0.3"/>
    <row r="532" s="97" customFormat="1" x14ac:dyDescent="0.3"/>
    <row r="533" s="97" customFormat="1" x14ac:dyDescent="0.3"/>
    <row r="534" s="97" customFormat="1" x14ac:dyDescent="0.3"/>
    <row r="535" s="97" customFormat="1" x14ac:dyDescent="0.3"/>
    <row r="536" s="97" customFormat="1" x14ac:dyDescent="0.3"/>
    <row r="537" s="97" customFormat="1" x14ac:dyDescent="0.3"/>
    <row r="538" s="97" customFormat="1" x14ac:dyDescent="0.3"/>
    <row r="539" s="97" customFormat="1" x14ac:dyDescent="0.3"/>
    <row r="540" s="97" customFormat="1" x14ac:dyDescent="0.3"/>
    <row r="541" s="97" customFormat="1" x14ac:dyDescent="0.3"/>
    <row r="542" s="97" customFormat="1" x14ac:dyDescent="0.3"/>
    <row r="543" s="97" customFormat="1" x14ac:dyDescent="0.3"/>
    <row r="544" s="97" customFormat="1" x14ac:dyDescent="0.3"/>
    <row r="545" s="97" customFormat="1" x14ac:dyDescent="0.3"/>
    <row r="546" s="97" customFormat="1" x14ac:dyDescent="0.3"/>
    <row r="547" s="97" customFormat="1" x14ac:dyDescent="0.3"/>
    <row r="548" s="97" customFormat="1" x14ac:dyDescent="0.3"/>
    <row r="549" s="97" customFormat="1" x14ac:dyDescent="0.3"/>
    <row r="550" s="97" customFormat="1" x14ac:dyDescent="0.3"/>
    <row r="551" s="97" customFormat="1" x14ac:dyDescent="0.3"/>
    <row r="552" s="97" customFormat="1" x14ac:dyDescent="0.3"/>
    <row r="553" s="97" customFormat="1" x14ac:dyDescent="0.3"/>
    <row r="554" s="97" customFormat="1" x14ac:dyDescent="0.3"/>
    <row r="555" s="97" customFormat="1" x14ac:dyDescent="0.3"/>
    <row r="556" s="97" customFormat="1" x14ac:dyDescent="0.3"/>
    <row r="557" s="97" customFormat="1" x14ac:dyDescent="0.3"/>
    <row r="558" s="97" customFormat="1" x14ac:dyDescent="0.3"/>
    <row r="559" s="97" customFormat="1" x14ac:dyDescent="0.3"/>
    <row r="560" s="97" customFormat="1" x14ac:dyDescent="0.3"/>
    <row r="561" s="97" customFormat="1" x14ac:dyDescent="0.3"/>
    <row r="562" s="97" customFormat="1" x14ac:dyDescent="0.3"/>
    <row r="563" s="97" customFormat="1" x14ac:dyDescent="0.3"/>
    <row r="564" s="97" customFormat="1" x14ac:dyDescent="0.3"/>
    <row r="565" s="97" customFormat="1" x14ac:dyDescent="0.3"/>
    <row r="566" s="97" customFormat="1" x14ac:dyDescent="0.3"/>
    <row r="567" s="97" customFormat="1" x14ac:dyDescent="0.3"/>
    <row r="568" s="97" customFormat="1" x14ac:dyDescent="0.3"/>
    <row r="569" s="97" customFormat="1" x14ac:dyDescent="0.3"/>
    <row r="570" s="97" customFormat="1" x14ac:dyDescent="0.3"/>
    <row r="571" s="97" customFormat="1" x14ac:dyDescent="0.3"/>
    <row r="572" s="97" customFormat="1" x14ac:dyDescent="0.3"/>
    <row r="573" s="97" customFormat="1" x14ac:dyDescent="0.3"/>
    <row r="574" s="97" customFormat="1" x14ac:dyDescent="0.3"/>
    <row r="575" s="97" customFormat="1" x14ac:dyDescent="0.3"/>
    <row r="576" s="97" customFormat="1" x14ac:dyDescent="0.3"/>
    <row r="577" s="97" customFormat="1" x14ac:dyDescent="0.3"/>
    <row r="578" s="97" customFormat="1" x14ac:dyDescent="0.3"/>
    <row r="579" s="97" customFormat="1" x14ac:dyDescent="0.3"/>
    <row r="580" s="97" customFormat="1" x14ac:dyDescent="0.3"/>
    <row r="581" s="97" customFormat="1" x14ac:dyDescent="0.3"/>
    <row r="582" s="97" customFormat="1" x14ac:dyDescent="0.3"/>
    <row r="583" s="97" customFormat="1" x14ac:dyDescent="0.3"/>
    <row r="584" s="97" customFormat="1" x14ac:dyDescent="0.3"/>
    <row r="585" s="97" customFormat="1" x14ac:dyDescent="0.3"/>
    <row r="586" s="97" customFormat="1" x14ac:dyDescent="0.3"/>
    <row r="587" s="97" customFormat="1" x14ac:dyDescent="0.3"/>
    <row r="588" s="97" customFormat="1" x14ac:dyDescent="0.3"/>
    <row r="589" s="97" customFormat="1" x14ac:dyDescent="0.3"/>
    <row r="590" s="97" customFormat="1" x14ac:dyDescent="0.3"/>
    <row r="591" s="97" customFormat="1" x14ac:dyDescent="0.3"/>
    <row r="592" s="97" customFormat="1" x14ac:dyDescent="0.3"/>
    <row r="593" s="97" customFormat="1" x14ac:dyDescent="0.3"/>
    <row r="594" s="97" customFormat="1" x14ac:dyDescent="0.3"/>
    <row r="595" s="97" customFormat="1" x14ac:dyDescent="0.3"/>
    <row r="596" s="97" customFormat="1" x14ac:dyDescent="0.3"/>
    <row r="597" s="97" customFormat="1" x14ac:dyDescent="0.3"/>
    <row r="598" s="97" customFormat="1" x14ac:dyDescent="0.3"/>
    <row r="599" s="97" customFormat="1" x14ac:dyDescent="0.3"/>
    <row r="600" s="97" customFormat="1" x14ac:dyDescent="0.3"/>
    <row r="601" s="97" customFormat="1" x14ac:dyDescent="0.3"/>
    <row r="602" s="97" customFormat="1" x14ac:dyDescent="0.3"/>
    <row r="603" s="97" customFormat="1" x14ac:dyDescent="0.3"/>
    <row r="604" s="97" customFormat="1" x14ac:dyDescent="0.3"/>
    <row r="605" s="97" customFormat="1" x14ac:dyDescent="0.3"/>
    <row r="606" s="97" customFormat="1" x14ac:dyDescent="0.3"/>
    <row r="607" s="97" customFormat="1" x14ac:dyDescent="0.3"/>
    <row r="608" s="97" customFormat="1" x14ac:dyDescent="0.3"/>
    <row r="609" s="97" customFormat="1" x14ac:dyDescent="0.3"/>
    <row r="610" s="97" customFormat="1" x14ac:dyDescent="0.3"/>
    <row r="611" s="97" customFormat="1" x14ac:dyDescent="0.3"/>
    <row r="612" s="97" customFormat="1" x14ac:dyDescent="0.3"/>
    <row r="613" s="97" customFormat="1" x14ac:dyDescent="0.3"/>
    <row r="614" s="97" customFormat="1" x14ac:dyDescent="0.3"/>
    <row r="615" s="97" customFormat="1" x14ac:dyDescent="0.3"/>
    <row r="616" s="97" customFormat="1" x14ac:dyDescent="0.3"/>
    <row r="617" s="97" customFormat="1" x14ac:dyDescent="0.3"/>
    <row r="618" s="97" customFormat="1" x14ac:dyDescent="0.3"/>
    <row r="619" s="97" customFormat="1" x14ac:dyDescent="0.3"/>
    <row r="620" s="97" customFormat="1" x14ac:dyDescent="0.3"/>
    <row r="621" s="97" customFormat="1" x14ac:dyDescent="0.3"/>
    <row r="622" s="97" customFormat="1" x14ac:dyDescent="0.3"/>
    <row r="623" s="97" customFormat="1" x14ac:dyDescent="0.3"/>
    <row r="624" s="97" customFormat="1" x14ac:dyDescent="0.3"/>
    <row r="625" s="97" customFormat="1" x14ac:dyDescent="0.3"/>
    <row r="626" s="97" customFormat="1" x14ac:dyDescent="0.3"/>
    <row r="627" s="97" customFormat="1" x14ac:dyDescent="0.3"/>
    <row r="628" s="97" customFormat="1" x14ac:dyDescent="0.3"/>
    <row r="629" s="97" customFormat="1" x14ac:dyDescent="0.3"/>
    <row r="630" s="97" customFormat="1" x14ac:dyDescent="0.3"/>
    <row r="631" s="97" customFormat="1" x14ac:dyDescent="0.3"/>
    <row r="632" s="97" customFormat="1" x14ac:dyDescent="0.3"/>
    <row r="633" s="97" customFormat="1" x14ac:dyDescent="0.3"/>
    <row r="634" s="97" customFormat="1" x14ac:dyDescent="0.3"/>
    <row r="635" s="97" customFormat="1" x14ac:dyDescent="0.3"/>
    <row r="636" s="97" customFormat="1" x14ac:dyDescent="0.3"/>
    <row r="637" s="97" customFormat="1" x14ac:dyDescent="0.3"/>
    <row r="638" s="97" customFormat="1" x14ac:dyDescent="0.3"/>
    <row r="639" s="97" customFormat="1" x14ac:dyDescent="0.3"/>
    <row r="640" s="97" customFormat="1" x14ac:dyDescent="0.3"/>
    <row r="641" s="97" customFormat="1" x14ac:dyDescent="0.3"/>
    <row r="642" s="97" customFormat="1" x14ac:dyDescent="0.3"/>
    <row r="643" s="97" customFormat="1" x14ac:dyDescent="0.3"/>
    <row r="644" s="97" customFormat="1" x14ac:dyDescent="0.3"/>
    <row r="645" s="97" customFormat="1" x14ac:dyDescent="0.3"/>
    <row r="646" s="97" customFormat="1" x14ac:dyDescent="0.3"/>
    <row r="647" s="97" customFormat="1" x14ac:dyDescent="0.3"/>
    <row r="648" s="97" customFormat="1" x14ac:dyDescent="0.3"/>
    <row r="649" s="97" customFormat="1" x14ac:dyDescent="0.3"/>
    <row r="650" s="97" customFormat="1" x14ac:dyDescent="0.3"/>
    <row r="651" s="97" customFormat="1" x14ac:dyDescent="0.3"/>
    <row r="652" s="97" customFormat="1" x14ac:dyDescent="0.3"/>
    <row r="653" s="97" customFormat="1" x14ac:dyDescent="0.3"/>
    <row r="654" s="97" customFormat="1" x14ac:dyDescent="0.3"/>
    <row r="655" s="97" customFormat="1" x14ac:dyDescent="0.3"/>
    <row r="656" s="97" customFormat="1" x14ac:dyDescent="0.3"/>
    <row r="657" s="97" customFormat="1" x14ac:dyDescent="0.3"/>
    <row r="658" s="97" customFormat="1" x14ac:dyDescent="0.3"/>
    <row r="659" s="97" customFormat="1" x14ac:dyDescent="0.3"/>
    <row r="660" s="97" customFormat="1" x14ac:dyDescent="0.3"/>
    <row r="661" s="97" customFormat="1" x14ac:dyDescent="0.3"/>
    <row r="662" s="97" customFormat="1" x14ac:dyDescent="0.3"/>
    <row r="663" s="97" customFormat="1" x14ac:dyDescent="0.3"/>
    <row r="664" s="97" customFormat="1" x14ac:dyDescent="0.3"/>
    <row r="665" s="97" customFormat="1" x14ac:dyDescent="0.3"/>
    <row r="666" s="97" customFormat="1" x14ac:dyDescent="0.3"/>
    <row r="667" s="97" customFormat="1" x14ac:dyDescent="0.3"/>
    <row r="668" s="97" customFormat="1" x14ac:dyDescent="0.3"/>
    <row r="669" s="97" customFormat="1" x14ac:dyDescent="0.3"/>
    <row r="670" s="97" customFormat="1" x14ac:dyDescent="0.3"/>
    <row r="671" s="97" customFormat="1" x14ac:dyDescent="0.3"/>
    <row r="672" s="97" customFormat="1" x14ac:dyDescent="0.3"/>
    <row r="673" s="97" customFormat="1" x14ac:dyDescent="0.3"/>
    <row r="674" s="97" customFormat="1" x14ac:dyDescent="0.3"/>
    <row r="675" s="97" customFormat="1" x14ac:dyDescent="0.3"/>
    <row r="676" s="97" customFormat="1" x14ac:dyDescent="0.3"/>
    <row r="677" s="97" customFormat="1" x14ac:dyDescent="0.3"/>
    <row r="678" s="97" customFormat="1" x14ac:dyDescent="0.3"/>
    <row r="679" s="97" customFormat="1" x14ac:dyDescent="0.3"/>
    <row r="680" s="97" customFormat="1" x14ac:dyDescent="0.3"/>
    <row r="681" s="97" customFormat="1" x14ac:dyDescent="0.3"/>
    <row r="682" s="97" customFormat="1" x14ac:dyDescent="0.3"/>
    <row r="683" s="97" customFormat="1" x14ac:dyDescent="0.3"/>
    <row r="684" s="97" customFormat="1" x14ac:dyDescent="0.3"/>
    <row r="685" s="97" customFormat="1" x14ac:dyDescent="0.3"/>
    <row r="686" s="97" customFormat="1" x14ac:dyDescent="0.3"/>
    <row r="687" s="97" customFormat="1" x14ac:dyDescent="0.3"/>
    <row r="688" s="97" customFormat="1" x14ac:dyDescent="0.3"/>
    <row r="689" s="97" customFormat="1" x14ac:dyDescent="0.3"/>
    <row r="690" s="97" customFormat="1" x14ac:dyDescent="0.3"/>
    <row r="691" s="97" customFormat="1" x14ac:dyDescent="0.3"/>
    <row r="692" s="97" customFormat="1" x14ac:dyDescent="0.3"/>
    <row r="693" s="97" customFormat="1" x14ac:dyDescent="0.3"/>
    <row r="694" s="97" customFormat="1" x14ac:dyDescent="0.3"/>
    <row r="695" s="97" customFormat="1" x14ac:dyDescent="0.3"/>
    <row r="696" s="97" customFormat="1" x14ac:dyDescent="0.3"/>
    <row r="697" s="97" customFormat="1" x14ac:dyDescent="0.3"/>
    <row r="698" s="97" customFormat="1" x14ac:dyDescent="0.3"/>
    <row r="699" s="97" customFormat="1" x14ac:dyDescent="0.3"/>
    <row r="700" s="97" customFormat="1" x14ac:dyDescent="0.3"/>
    <row r="701" s="97" customFormat="1" x14ac:dyDescent="0.3"/>
    <row r="702" s="97" customFormat="1" x14ac:dyDescent="0.3"/>
    <row r="703" s="97" customFormat="1" x14ac:dyDescent="0.3"/>
    <row r="704" s="97" customFormat="1" x14ac:dyDescent="0.3"/>
    <row r="705" s="97" customFormat="1" x14ac:dyDescent="0.3"/>
    <row r="706" s="97" customFormat="1" x14ac:dyDescent="0.3"/>
    <row r="707" s="97" customFormat="1" x14ac:dyDescent="0.3"/>
    <row r="708" s="97" customFormat="1" x14ac:dyDescent="0.3"/>
    <row r="709" s="97" customFormat="1" x14ac:dyDescent="0.3"/>
    <row r="710" s="97" customFormat="1" x14ac:dyDescent="0.3"/>
    <row r="711" s="97" customFormat="1" x14ac:dyDescent="0.3"/>
    <row r="712" s="97" customFormat="1" x14ac:dyDescent="0.3"/>
    <row r="713" s="97" customFormat="1" x14ac:dyDescent="0.3"/>
    <row r="714" s="97" customFormat="1" x14ac:dyDescent="0.3"/>
    <row r="715" s="97" customFormat="1" x14ac:dyDescent="0.3"/>
    <row r="716" s="97" customFormat="1" x14ac:dyDescent="0.3"/>
    <row r="717" s="97" customFormat="1" x14ac:dyDescent="0.3"/>
    <row r="718" s="97" customFormat="1" x14ac:dyDescent="0.3"/>
    <row r="719" s="97" customFormat="1" x14ac:dyDescent="0.3"/>
    <row r="720" s="97" customFormat="1" x14ac:dyDescent="0.3"/>
    <row r="721" s="97" customFormat="1" x14ac:dyDescent="0.3"/>
    <row r="722" s="97" customFormat="1" x14ac:dyDescent="0.3"/>
    <row r="723" s="97" customFormat="1" x14ac:dyDescent="0.3"/>
    <row r="724" s="97" customFormat="1" x14ac:dyDescent="0.3"/>
    <row r="725" s="97" customFormat="1" x14ac:dyDescent="0.3"/>
    <row r="726" s="97" customFormat="1" x14ac:dyDescent="0.3"/>
    <row r="727" s="97" customFormat="1" x14ac:dyDescent="0.3"/>
    <row r="728" s="97" customFormat="1" x14ac:dyDescent="0.3"/>
    <row r="729" s="97" customFormat="1" x14ac:dyDescent="0.3"/>
    <row r="730" s="97" customFormat="1" x14ac:dyDescent="0.3"/>
    <row r="731" s="97" customFormat="1" x14ac:dyDescent="0.3"/>
    <row r="732" s="97" customFormat="1" x14ac:dyDescent="0.3"/>
    <row r="733" s="97" customFormat="1" x14ac:dyDescent="0.3"/>
  </sheetData>
  <sheetProtection algorithmName="SHA-512" hashValue="hZkcpC/MMkjHZ/Sp709FUNujDZdO0/s3W57xKfZ9rXuMrnsun9DUP0dN12Aj7HZN95OgJBN5YGBUuLSJnW8MpA==" saltValue="vUCIgZbmnD1IMUOYtD8Slw==" spinCount="100000" sheet="1" objects="1" scenarios="1" selectLockedCells="1"/>
  <mergeCells count="72">
    <mergeCell ref="A5:K5"/>
    <mergeCell ref="M5:R5"/>
    <mergeCell ref="C66:D66"/>
    <mergeCell ref="A1:K1"/>
    <mergeCell ref="N1:R1"/>
    <mergeCell ref="C61:D61"/>
    <mergeCell ref="C62:D62"/>
    <mergeCell ref="C63:D63"/>
    <mergeCell ref="C64:D64"/>
    <mergeCell ref="C65:D65"/>
    <mergeCell ref="C56:D56"/>
    <mergeCell ref="C57:D57"/>
    <mergeCell ref="C58:D58"/>
    <mergeCell ref="C59:D59"/>
    <mergeCell ref="C60:D60"/>
    <mergeCell ref="C48:D48"/>
    <mergeCell ref="C49:D49"/>
    <mergeCell ref="C50:D50"/>
    <mergeCell ref="C54:D54"/>
    <mergeCell ref="C55:D55"/>
    <mergeCell ref="C43:D43"/>
    <mergeCell ref="C44:D44"/>
    <mergeCell ref="C45:D45"/>
    <mergeCell ref="C46:D46"/>
    <mergeCell ref="C47:D47"/>
    <mergeCell ref="M53:M66"/>
    <mergeCell ref="M23:M50"/>
    <mergeCell ref="C23:D23"/>
    <mergeCell ref="B24:B50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B69:E69"/>
    <mergeCell ref="B70:E70"/>
    <mergeCell ref="B71:E71"/>
    <mergeCell ref="B17:B20"/>
    <mergeCell ref="C24:D24"/>
    <mergeCell ref="C25:D25"/>
    <mergeCell ref="C26:D26"/>
    <mergeCell ref="C27:D27"/>
    <mergeCell ref="C17:D17"/>
    <mergeCell ref="C18:D18"/>
    <mergeCell ref="C19:D19"/>
    <mergeCell ref="C20:D20"/>
    <mergeCell ref="A67:D67"/>
    <mergeCell ref="B54:B66"/>
    <mergeCell ref="C53:D53"/>
    <mergeCell ref="C40:D40"/>
    <mergeCell ref="A14:R14"/>
    <mergeCell ref="A6:K6"/>
    <mergeCell ref="A22:K22"/>
    <mergeCell ref="M22:R22"/>
    <mergeCell ref="A52:K52"/>
    <mergeCell ref="M7:M13"/>
    <mergeCell ref="M16:M20"/>
    <mergeCell ref="C16:D16"/>
    <mergeCell ref="C41:D41"/>
    <mergeCell ref="C42:D42"/>
    <mergeCell ref="M52:R52"/>
    <mergeCell ref="M15:R15"/>
    <mergeCell ref="A15:K15"/>
    <mergeCell ref="A51:R51"/>
    <mergeCell ref="A21:R21"/>
  </mergeCells>
  <conditionalFormatting sqref="K8:K13">
    <cfRule type="cellIs" dxfId="17" priority="22" operator="greaterThan">
      <formula>$B8</formula>
    </cfRule>
  </conditionalFormatting>
  <conditionalFormatting sqref="K17:K20">
    <cfRule type="cellIs" dxfId="16" priority="21" operator="greaterThan">
      <formula>2</formula>
    </cfRule>
  </conditionalFormatting>
  <conditionalFormatting sqref="K24:K50">
    <cfRule type="cellIs" dxfId="15" priority="20" operator="greaterThan">
      <formula>6</formula>
    </cfRule>
  </conditionalFormatting>
  <conditionalFormatting sqref="K54:K66">
    <cfRule type="cellIs" dxfId="14" priority="18" operator="greaterThan">
      <formula>8</formula>
    </cfRule>
  </conditionalFormatting>
  <conditionalFormatting sqref="C24:D50 C54:D66 C17:D20">
    <cfRule type="containsText" dxfId="13" priority="17" operator="containsText" text="No">
      <formula>NOT(ISERROR(SEARCH("No",C17)))</formula>
    </cfRule>
  </conditionalFormatting>
  <conditionalFormatting sqref="C17:D20 C24:D50 C54:D66">
    <cfRule type="containsText" dxfId="12" priority="13" operator="containsText" text="Yes">
      <formula>NOT(ISERROR(SEARCH("Yes",C17)))</formula>
    </cfRule>
  </conditionalFormatting>
  <conditionalFormatting sqref="C8">
    <cfRule type="containsText" dxfId="11" priority="12" operator="containsText" text="No">
      <formula>NOT(ISERROR(SEARCH("No",C8)))</formula>
    </cfRule>
  </conditionalFormatting>
  <conditionalFormatting sqref="C8">
    <cfRule type="containsText" dxfId="10" priority="11" operator="containsText" text="Yes">
      <formula>NOT(ISERROR(SEARCH("Yes",C8)))</formula>
    </cfRule>
  </conditionalFormatting>
  <conditionalFormatting sqref="C9">
    <cfRule type="containsText" dxfId="9" priority="10" operator="containsText" text="No">
      <formula>NOT(ISERROR(SEARCH("No",C9)))</formula>
    </cfRule>
  </conditionalFormatting>
  <conditionalFormatting sqref="C9">
    <cfRule type="containsText" dxfId="8" priority="9" operator="containsText" text="Yes">
      <formula>NOT(ISERROR(SEARCH("Yes",C9)))</formula>
    </cfRule>
  </conditionalFormatting>
  <conditionalFormatting sqref="C10">
    <cfRule type="containsText" dxfId="7" priority="8" operator="containsText" text="No">
      <formula>NOT(ISERROR(SEARCH("No",C10)))</formula>
    </cfRule>
  </conditionalFormatting>
  <conditionalFormatting sqref="C10">
    <cfRule type="containsText" dxfId="6" priority="7" operator="containsText" text="Yes">
      <formula>NOT(ISERROR(SEARCH("Yes",C10)))</formula>
    </cfRule>
  </conditionalFormatting>
  <conditionalFormatting sqref="C11">
    <cfRule type="containsText" dxfId="5" priority="6" operator="containsText" text="No">
      <formula>NOT(ISERROR(SEARCH("No",C11)))</formula>
    </cfRule>
  </conditionalFormatting>
  <conditionalFormatting sqref="C11">
    <cfRule type="containsText" dxfId="4" priority="5" operator="containsText" text="Yes">
      <formula>NOT(ISERROR(SEARCH("Yes",C11)))</formula>
    </cfRule>
  </conditionalFormatting>
  <conditionalFormatting sqref="C12">
    <cfRule type="containsText" dxfId="3" priority="4" operator="containsText" text="No">
      <formula>NOT(ISERROR(SEARCH("No",C12)))</formula>
    </cfRule>
  </conditionalFormatting>
  <conditionalFormatting sqref="C12">
    <cfRule type="containsText" dxfId="2" priority="3" operator="containsText" text="Yes">
      <formula>NOT(ISERROR(SEARCH("Yes",C12)))</formula>
    </cfRule>
  </conditionalFormatting>
  <conditionalFormatting sqref="C13">
    <cfRule type="containsText" dxfId="1" priority="2" operator="containsText" text="No">
      <formula>NOT(ISERROR(SEARCH("No",C13)))</formula>
    </cfRule>
  </conditionalFormatting>
  <conditionalFormatting sqref="C13">
    <cfRule type="containsText" dxfId="0" priority="1" operator="containsText" text="Yes">
      <formula>NOT(ISERROR(SEARCH("Yes",C13)))</formula>
    </cfRule>
  </conditionalFormatting>
  <dataValidations count="7">
    <dataValidation type="list" allowBlank="1" showInputMessage="1" showErrorMessage="1" sqref="C54:D66 C19:D20 C13 C24:D50" xr:uid="{00000000-0002-0000-0100-000000000000}">
      <formula1>"Yes, No"</formula1>
    </dataValidation>
    <dataValidation type="whole" allowBlank="1" showErrorMessage="1" errorTitle="Invalid Input" error="Please enter a whole number" promptTitle="Invalid Input" prompt="Please enter a whole number" sqref="G8:I13 E8:E13 E17:I20 F54:I66 E54:E55 E57:E66 K8:L13 E24:I50" xr:uid="{00000000-0002-0000-0100-000001000000}">
      <formula1>0</formula1>
      <formula2>1000</formula2>
    </dataValidation>
    <dataValidation type="list" allowBlank="1" showInputMessage="1" showErrorMessage="1" sqref="D8:D13" xr:uid="{00000000-0002-0000-0100-000002000000}">
      <formula1>"Girls, Guys"</formula1>
    </dataValidation>
    <dataValidation type="whole" operator="greaterThanOrEqual" allowBlank="1" showInputMessage="1" showErrorMessage="1" errorTitle="Please enter a Whole Number." error="Please enter a Whole Number." sqref="N8:Q13 J8:J13 F8:F13 N17:Q20" xr:uid="{00000000-0002-0000-0100-000003000000}">
      <formula1>0</formula1>
    </dataValidation>
    <dataValidation type="whole" operator="greaterThanOrEqual" allowBlank="1" showInputMessage="1" showErrorMessage="1" errorTitle="Please enter a whole number" error="Please enter a whole number" promptTitle="Enter a whole Number" sqref="N54:Q66" xr:uid="{00000000-0002-0000-0100-000004000000}">
      <formula1>0</formula1>
    </dataValidation>
    <dataValidation type="whole" operator="greaterThanOrEqual" allowBlank="1" showErrorMessage="1" errorTitle="Please enter a whole number" error="Please enter a whole number" sqref="N24:Q50" xr:uid="{00000000-0002-0000-0100-000005000000}">
      <formula1>0</formula1>
    </dataValidation>
    <dataValidation type="list" allowBlank="1" showInputMessage="1" showErrorMessage="1" errorTitle="Please Select Yes or No" sqref="C17:D18 C8:C12" xr:uid="{00000000-0002-0000-0100-000006000000}">
      <formula1>"Yes, No"</formula1>
    </dataValidation>
  </dataValidations>
  <pageMargins left="0.25" right="0.25" top="0.75" bottom="0.75" header="0.3" footer="0.3"/>
  <pageSetup scale="6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W49"/>
  <sheetViews>
    <sheetView showGridLines="0" topLeftCell="A7" zoomScale="85" zoomScaleNormal="85" workbookViewId="0">
      <selection activeCell="C12" sqref="C12"/>
    </sheetView>
  </sheetViews>
  <sheetFormatPr defaultColWidth="8.85546875" defaultRowHeight="16.5" x14ac:dyDescent="0.3"/>
  <cols>
    <col min="1" max="1" width="16.85546875" style="97" customWidth="1"/>
    <col min="2" max="2" width="17" style="97" customWidth="1"/>
    <col min="3" max="8" width="6.7109375" style="97" customWidth="1"/>
    <col min="9" max="9" width="3.7109375" style="97" customWidth="1"/>
    <col min="10" max="11" width="12.42578125" style="97" customWidth="1"/>
    <col min="12" max="12" width="3.28515625" style="97" customWidth="1"/>
    <col min="13" max="13" width="16.85546875" style="97" customWidth="1"/>
    <col min="14" max="19" width="6.7109375" style="97" customWidth="1"/>
    <col min="20" max="21" width="6.28515625" style="97" bestFit="1" customWidth="1"/>
    <col min="22" max="16384" width="8.85546875" style="97"/>
  </cols>
  <sheetData>
    <row r="1" spans="1:23" ht="60" customHeight="1" thickBot="1" x14ac:dyDescent="0.35">
      <c r="A1" s="164"/>
      <c r="B1" s="377" t="s">
        <v>108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9"/>
    </row>
    <row r="2" spans="1:23" ht="7.5" customHeight="1" thickBot="1" x14ac:dyDescent="0.35">
      <c r="B2" s="130"/>
      <c r="C2" s="131"/>
      <c r="D2" s="131"/>
      <c r="E2" s="131"/>
      <c r="F2" s="131"/>
      <c r="G2" s="131"/>
      <c r="H2" s="131"/>
      <c r="I2" s="147"/>
      <c r="J2" s="131"/>
      <c r="K2" s="131"/>
      <c r="L2" s="131"/>
      <c r="M2" s="132"/>
      <c r="N2" s="132"/>
      <c r="O2" s="132"/>
      <c r="P2" s="132"/>
      <c r="Q2" s="132"/>
      <c r="R2" s="132"/>
      <c r="S2" s="133"/>
    </row>
    <row r="3" spans="1:23" ht="22.5" customHeight="1" thickBot="1" x14ac:dyDescent="0.35">
      <c r="B3" s="371" t="s">
        <v>109</v>
      </c>
      <c r="C3" s="372"/>
      <c r="D3" s="372"/>
      <c r="E3" s="372"/>
      <c r="F3" s="372"/>
      <c r="G3" s="372"/>
      <c r="H3" s="373"/>
      <c r="I3" s="129"/>
      <c r="J3" s="129"/>
      <c r="K3" s="129"/>
      <c r="L3" s="129"/>
      <c r="M3" s="98"/>
      <c r="N3" s="99" t="str">
        <f>IF('Begin Here- Page 1'!C7="","Day 1",'Begin Here- Page 1'!C7)</f>
        <v>Day 1</v>
      </c>
      <c r="O3" s="99" t="str">
        <f>IF('Begin Here- Page 1'!C7="","Day 2",IF('Begin Here- Page 1'!D7-'Begin Here- Page 1'!C7&gt;=1,'Begin Here- Page 1'!C7+1,"n/a"))</f>
        <v>Day 2</v>
      </c>
      <c r="P3" s="99" t="str">
        <f>IF('Begin Here- Page 1'!C7="","Day 3",IF('Begin Here- Page 1'!D7-'Begin Here- Page 1'!C7&gt;=2,'Begin Here- Page 1'!C7+2,"n/a"))</f>
        <v>Day 3</v>
      </c>
      <c r="Q3" s="99" t="str">
        <f>IF('Begin Here- Page 1'!C7="","Day 4",IF('Begin Here- Page 1'!D7-'Begin Here- Page 1'!C7&gt;=3,'Begin Here- Page 1'!C7+3,""))</f>
        <v>Day 4</v>
      </c>
      <c r="R3" s="99" t="str">
        <f>IF('Begin Here- Page 1'!C7="","Day 5",IF('Begin Here- Page 1'!D7-'Begin Here- Page 1'!C7&gt;=4,'Begin Here- Page 1'!C7+4,""))</f>
        <v>Day 5</v>
      </c>
      <c r="S3" s="99" t="str">
        <f>IF('Begin Here- Page 1'!C7="","Day 6",IF('Begin Here- Page 1'!D7-'Begin Here- Page 1'!C7&gt;=5,'Begin Here- Page 1'!C7+5,""))</f>
        <v>Day 6</v>
      </c>
    </row>
    <row r="4" spans="1:23" ht="24.75" customHeight="1" x14ac:dyDescent="0.35">
      <c r="B4" s="365" t="s">
        <v>112</v>
      </c>
      <c r="C4" s="366"/>
      <c r="D4" s="366"/>
      <c r="E4" s="366"/>
      <c r="F4" s="366"/>
      <c r="G4" s="366"/>
      <c r="H4" s="367"/>
      <c r="I4" s="129"/>
      <c r="J4" s="129"/>
      <c r="K4" s="129"/>
      <c r="L4" s="129"/>
      <c r="M4" s="100" t="s">
        <v>8</v>
      </c>
      <c r="N4" s="141"/>
      <c r="O4" s="141">
        <f>IF('Begin Here- Page 1'!E7="Breakfast",'Lodging - Page 2'!K67,N6)</f>
        <v>0</v>
      </c>
      <c r="P4" s="141">
        <f>IF(COUNT(N5:N6,O4:O6)&lt;'Begin Here- Page 1'!F7,'Lodging - Page 2'!K67,0)</f>
        <v>0</v>
      </c>
      <c r="Q4" s="141">
        <f>IF(COUNT(N4:N6,O4:O6,P4:P6)&lt;'Begin Here- Page 1'!F7,'Lodging - Page 2'!K67,0)</f>
        <v>0</v>
      </c>
      <c r="R4" s="141">
        <f>IF(COUNT(N4:N6,O4:O6,P4:P6,Q4:Q6)&lt;'Begin Here- Page 1'!F7,'Lodging - Page 2'!K67,0)</f>
        <v>0</v>
      </c>
      <c r="S4" s="142">
        <f>IF(COUNT(N4:N6,O4:O6,P4:P6,Q4:Q6,R4:R6)&lt;'Begin Here- Page 1'!F7,'Lodging - Page 2'!K67,0)</f>
        <v>0</v>
      </c>
    </row>
    <row r="5" spans="1:23" ht="23.25" customHeight="1" x14ac:dyDescent="0.35">
      <c r="B5" s="365"/>
      <c r="C5" s="366"/>
      <c r="D5" s="366"/>
      <c r="E5" s="366"/>
      <c r="F5" s="366"/>
      <c r="G5" s="366"/>
      <c r="H5" s="367"/>
      <c r="I5" s="129"/>
      <c r="J5" s="129"/>
      <c r="K5" s="129"/>
      <c r="L5" s="129"/>
      <c r="M5" s="101" t="s">
        <v>9</v>
      </c>
      <c r="N5" s="139">
        <f>IF(N4='Lodging - Page 2'!K67,'Lodging - Page 2'!K67,IF('Begin Here- Page 1'!E7="Lunch",'Lodging - Page 2'!K67,""))</f>
        <v>0</v>
      </c>
      <c r="O5" s="139">
        <f>IF(COUNT(N5:N6,O4:O4)&lt;'Begin Here- Page 1'!F7,'Lodging - Page 2'!K67,0)</f>
        <v>0</v>
      </c>
      <c r="P5" s="139">
        <f>IF(COUNT(N5:N6,O4:O6,P4:P4)&lt;'Begin Here- Page 1'!F7,'Lodging - Page 2'!K67,0)</f>
        <v>0</v>
      </c>
      <c r="Q5" s="139">
        <f>IF(COUNT(N4:N6,O4:O6,P4:P6,Q4:Q4)&lt;'Begin Here- Page 1'!F7,'Lodging - Page 2'!K67,0)</f>
        <v>0</v>
      </c>
      <c r="R5" s="139">
        <f>IF(COUNT(N4:N6,O4:O6,P4:P6,Q4:Q6,R4:R4)&lt;'Begin Here- Page 1'!F7,'Lodging - Page 2'!K67,0)</f>
        <v>0</v>
      </c>
      <c r="S5" s="143">
        <f>IF(COUNT(N4:N6,O4:O6,P4:P6,Q4:Q6,R4:R6,S4:S4)&lt;'Begin Here- Page 1'!F7,'Lodging - Page 2'!K67,0)</f>
        <v>0</v>
      </c>
    </row>
    <row r="6" spans="1:23" ht="25.5" customHeight="1" thickBot="1" x14ac:dyDescent="0.4">
      <c r="B6" s="368"/>
      <c r="C6" s="369"/>
      <c r="D6" s="369"/>
      <c r="E6" s="369"/>
      <c r="F6" s="369"/>
      <c r="G6" s="369"/>
      <c r="H6" s="370"/>
      <c r="I6" s="134"/>
      <c r="J6" s="134"/>
      <c r="K6" s="134"/>
      <c r="L6" s="135"/>
      <c r="M6" s="102" t="s">
        <v>10</v>
      </c>
      <c r="N6" s="140">
        <f>IF(N5='Lodging - Page 2'!K67,'Lodging - Page 2'!K67,IF('Begin Here- Page 1'!E7="Dinner",'Lodging - Page 2'!K67,""))</f>
        <v>0</v>
      </c>
      <c r="O6" s="144">
        <f>IF(COUNT(N5:N6,O4:O5)&lt;'Begin Here- Page 1'!F7,'Lodging - Page 2'!K67,0)</f>
        <v>0</v>
      </c>
      <c r="P6" s="144">
        <f>IF(COUNT(N5:N6,O4:O6,P4:P5)&lt;'Begin Here- Page 1'!F7,'Lodging - Page 2'!K67,0)</f>
        <v>0</v>
      </c>
      <c r="Q6" s="144">
        <f>IF(COUNT(N4:N6,O4:O6,P4:P6,Q4:Q5)&lt;'Begin Here- Page 1'!F7,'Lodging - Page 2'!K67,0)</f>
        <v>0</v>
      </c>
      <c r="R6" s="144">
        <f>IF(COUNT(N4:N6,O4:O6,P4:P6,Q4:Q6,R4:R5)&lt;'Begin Here- Page 1'!F7,'Lodging - Page 2'!K67,0)</f>
        <v>0</v>
      </c>
      <c r="S6" s="145">
        <f>IF(COUNT(N4:N6,O4:O6,P4:P6,Q4:Q6,R4:R6,S4:S5)&lt;'Begin Here- Page 1'!F7,'Lodging - Page 2'!K67,0)</f>
        <v>0</v>
      </c>
    </row>
    <row r="7" spans="1:23" ht="69.95" customHeight="1" thickBot="1" x14ac:dyDescent="0.35"/>
    <row r="8" spans="1:23" ht="36" customHeight="1" thickBot="1" x14ac:dyDescent="0.35">
      <c r="B8" s="374" t="s">
        <v>125</v>
      </c>
      <c r="C8" s="375"/>
      <c r="D8" s="375"/>
      <c r="E8" s="375"/>
      <c r="F8" s="375"/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375"/>
      <c r="S8" s="376"/>
    </row>
    <row r="9" spans="1:23" ht="63" customHeight="1" thickBot="1" x14ac:dyDescent="0.35">
      <c r="B9" s="383" t="s">
        <v>127</v>
      </c>
      <c r="C9" s="384"/>
      <c r="D9" s="384"/>
      <c r="E9" s="384"/>
      <c r="F9" s="384"/>
      <c r="G9" s="384"/>
      <c r="H9" s="384"/>
      <c r="I9" s="384"/>
      <c r="J9" s="384"/>
      <c r="K9" s="384"/>
      <c r="L9" s="384"/>
      <c r="M9" s="384"/>
      <c r="N9" s="384"/>
      <c r="O9" s="384"/>
      <c r="P9" s="384"/>
      <c r="Q9" s="384"/>
      <c r="R9" s="384"/>
      <c r="S9" s="385"/>
    </row>
    <row r="10" spans="1:23" ht="29.25" customHeight="1" thickBot="1" x14ac:dyDescent="0.35">
      <c r="B10" s="386"/>
      <c r="C10" s="358" t="s">
        <v>76</v>
      </c>
      <c r="D10" s="359"/>
      <c r="E10" s="359"/>
      <c r="F10" s="359"/>
      <c r="G10" s="359"/>
      <c r="H10" s="360"/>
      <c r="I10" s="148"/>
      <c r="J10" s="48"/>
      <c r="K10" s="51"/>
      <c r="L10" s="48"/>
      <c r="M10" s="386"/>
      <c r="N10" s="358" t="s">
        <v>75</v>
      </c>
      <c r="O10" s="359"/>
      <c r="P10" s="359"/>
      <c r="Q10" s="359"/>
      <c r="R10" s="359"/>
      <c r="S10" s="360"/>
      <c r="V10" s="103"/>
      <c r="W10" s="103"/>
    </row>
    <row r="11" spans="1:23" ht="28.5" customHeight="1" thickBot="1" x14ac:dyDescent="0.35">
      <c r="B11" s="387"/>
      <c r="C11" s="99" t="str">
        <f>N3</f>
        <v>Day 1</v>
      </c>
      <c r="D11" s="99" t="str">
        <f t="shared" ref="D11:H11" si="0">O3</f>
        <v>Day 2</v>
      </c>
      <c r="E11" s="99" t="str">
        <f t="shared" si="0"/>
        <v>Day 3</v>
      </c>
      <c r="F11" s="99" t="str">
        <f t="shared" si="0"/>
        <v>Day 4</v>
      </c>
      <c r="G11" s="99" t="str">
        <f t="shared" si="0"/>
        <v>Day 5</v>
      </c>
      <c r="H11" s="99" t="str">
        <f t="shared" si="0"/>
        <v>Day 6</v>
      </c>
      <c r="I11" s="148"/>
      <c r="J11" s="388" t="s">
        <v>76</v>
      </c>
      <c r="K11" s="388" t="s">
        <v>75</v>
      </c>
      <c r="L11" s="148"/>
      <c r="M11" s="387"/>
      <c r="N11" s="99" t="str">
        <f>N3</f>
        <v>Day 1</v>
      </c>
      <c r="O11" s="99" t="str">
        <f t="shared" ref="O11:S11" si="1">O3</f>
        <v>Day 2</v>
      </c>
      <c r="P11" s="99" t="str">
        <f t="shared" si="1"/>
        <v>Day 3</v>
      </c>
      <c r="Q11" s="99" t="str">
        <f t="shared" si="1"/>
        <v>Day 4</v>
      </c>
      <c r="R11" s="99" t="str">
        <f t="shared" si="1"/>
        <v>Day 5</v>
      </c>
      <c r="S11" s="99" t="str">
        <f t="shared" si="1"/>
        <v>Day 6</v>
      </c>
      <c r="V11" s="103"/>
      <c r="W11" s="103"/>
    </row>
    <row r="12" spans="1:23" ht="30.95" customHeight="1" thickBot="1" x14ac:dyDescent="0.4">
      <c r="B12" s="105" t="s">
        <v>8</v>
      </c>
      <c r="C12" s="88"/>
      <c r="D12" s="88"/>
      <c r="E12" s="88"/>
      <c r="F12" s="88"/>
      <c r="G12" s="88"/>
      <c r="H12" s="89"/>
      <c r="I12" s="148"/>
      <c r="J12" s="389"/>
      <c r="K12" s="389"/>
      <c r="L12" s="148"/>
      <c r="M12" s="105" t="s">
        <v>8</v>
      </c>
      <c r="N12" s="88"/>
      <c r="O12" s="88"/>
      <c r="P12" s="88"/>
      <c r="Q12" s="88"/>
      <c r="R12" s="88"/>
      <c r="S12" s="89"/>
      <c r="V12" s="103"/>
      <c r="W12" s="103"/>
    </row>
    <row r="13" spans="1:23" ht="30.95" customHeight="1" x14ac:dyDescent="0.35">
      <c r="B13" s="106" t="s">
        <v>9</v>
      </c>
      <c r="C13" s="90"/>
      <c r="D13" s="90"/>
      <c r="E13" s="90"/>
      <c r="F13" s="90"/>
      <c r="G13" s="90"/>
      <c r="H13" s="91"/>
      <c r="I13" s="148"/>
      <c r="J13" s="380">
        <f>'Lodging - Page 2'!N67</f>
        <v>0</v>
      </c>
      <c r="K13" s="380">
        <f>'Lodging - Page 2'!O67</f>
        <v>0</v>
      </c>
      <c r="L13" s="148"/>
      <c r="M13" s="106" t="s">
        <v>9</v>
      </c>
      <c r="N13" s="90"/>
      <c r="O13" s="90"/>
      <c r="P13" s="90"/>
      <c r="Q13" s="90"/>
      <c r="R13" s="90"/>
      <c r="S13" s="91"/>
      <c r="V13" s="103"/>
      <c r="W13" s="103"/>
    </row>
    <row r="14" spans="1:23" ht="30.95" customHeight="1" thickBot="1" x14ac:dyDescent="0.4">
      <c r="B14" s="107" t="s">
        <v>10</v>
      </c>
      <c r="C14" s="92"/>
      <c r="D14" s="92"/>
      <c r="E14" s="92"/>
      <c r="F14" s="92"/>
      <c r="G14" s="92"/>
      <c r="H14" s="93"/>
      <c r="I14" s="150"/>
      <c r="J14" s="381"/>
      <c r="K14" s="382"/>
      <c r="L14" s="150"/>
      <c r="M14" s="107" t="s">
        <v>10</v>
      </c>
      <c r="N14" s="92"/>
      <c r="O14" s="92"/>
      <c r="P14" s="92"/>
      <c r="Q14" s="92"/>
      <c r="R14" s="92"/>
      <c r="S14" s="93"/>
      <c r="V14" s="103"/>
      <c r="W14" s="103"/>
    </row>
    <row r="15" spans="1:23" ht="69.95" customHeight="1" thickBot="1" x14ac:dyDescent="0.35">
      <c r="V15" s="103"/>
      <c r="W15" s="103"/>
    </row>
    <row r="16" spans="1:23" ht="40.5" customHeight="1" thickBot="1" x14ac:dyDescent="0.35">
      <c r="B16" s="343" t="s">
        <v>126</v>
      </c>
      <c r="C16" s="344"/>
      <c r="D16" s="344"/>
      <c r="E16" s="344"/>
      <c r="F16" s="344"/>
      <c r="G16" s="344"/>
      <c r="H16" s="344"/>
      <c r="I16" s="344"/>
      <c r="J16" s="344"/>
      <c r="K16" s="344"/>
      <c r="L16" s="344"/>
      <c r="M16" s="344"/>
      <c r="N16" s="344"/>
      <c r="O16" s="344"/>
      <c r="P16" s="344"/>
      <c r="Q16" s="344"/>
      <c r="R16" s="344"/>
      <c r="S16" s="345"/>
      <c r="V16" s="103"/>
      <c r="W16" s="103"/>
    </row>
    <row r="17" spans="2:23" ht="57.75" customHeight="1" thickBot="1" x14ac:dyDescent="0.35">
      <c r="B17" s="355" t="s">
        <v>156</v>
      </c>
      <c r="C17" s="356"/>
      <c r="D17" s="356"/>
      <c r="E17" s="356"/>
      <c r="F17" s="356"/>
      <c r="G17" s="356"/>
      <c r="H17" s="356"/>
      <c r="I17" s="356"/>
      <c r="J17" s="356"/>
      <c r="K17" s="356"/>
      <c r="L17" s="356"/>
      <c r="M17" s="356"/>
      <c r="N17" s="356"/>
      <c r="O17" s="356"/>
      <c r="P17" s="356"/>
      <c r="Q17" s="356"/>
      <c r="R17" s="356"/>
      <c r="S17" s="357"/>
      <c r="V17" s="103"/>
      <c r="W17" s="103"/>
    </row>
    <row r="18" spans="2:23" ht="27.75" customHeight="1" thickBot="1" x14ac:dyDescent="0.35">
      <c r="B18" s="361"/>
      <c r="C18" s="358" t="s">
        <v>76</v>
      </c>
      <c r="D18" s="359"/>
      <c r="E18" s="359"/>
      <c r="F18" s="359"/>
      <c r="G18" s="359"/>
      <c r="H18" s="360"/>
      <c r="I18" s="151"/>
      <c r="J18" s="151"/>
      <c r="K18" s="151"/>
      <c r="L18" s="151"/>
      <c r="M18" s="363"/>
      <c r="N18" s="358" t="s">
        <v>75</v>
      </c>
      <c r="O18" s="359"/>
      <c r="P18" s="359"/>
      <c r="Q18" s="359"/>
      <c r="R18" s="359"/>
      <c r="S18" s="360"/>
      <c r="V18" s="103"/>
      <c r="W18" s="103"/>
    </row>
    <row r="19" spans="2:23" ht="28.5" customHeight="1" thickBot="1" x14ac:dyDescent="0.35">
      <c r="B19" s="362"/>
      <c r="C19" s="99" t="str">
        <f t="shared" ref="C19:H19" si="2">N3</f>
        <v>Day 1</v>
      </c>
      <c r="D19" s="99" t="str">
        <f t="shared" si="2"/>
        <v>Day 2</v>
      </c>
      <c r="E19" s="99" t="str">
        <f t="shared" si="2"/>
        <v>Day 3</v>
      </c>
      <c r="F19" s="99" t="str">
        <f t="shared" si="2"/>
        <v>Day 4</v>
      </c>
      <c r="G19" s="99" t="str">
        <f t="shared" si="2"/>
        <v>Day 5</v>
      </c>
      <c r="H19" s="99" t="str">
        <f t="shared" si="2"/>
        <v>Day 6</v>
      </c>
      <c r="I19" s="148"/>
      <c r="J19" s="149"/>
      <c r="K19" s="149"/>
      <c r="L19" s="148"/>
      <c r="M19" s="364"/>
      <c r="N19" s="108" t="str">
        <f t="shared" ref="N19:S19" si="3">N3</f>
        <v>Day 1</v>
      </c>
      <c r="O19" s="108" t="str">
        <f t="shared" si="3"/>
        <v>Day 2</v>
      </c>
      <c r="P19" s="108" t="str">
        <f t="shared" si="3"/>
        <v>Day 3</v>
      </c>
      <c r="Q19" s="108" t="str">
        <f t="shared" si="3"/>
        <v>Day 4</v>
      </c>
      <c r="R19" s="108" t="str">
        <f t="shared" si="3"/>
        <v>Day 5</v>
      </c>
      <c r="S19" s="108" t="str">
        <f t="shared" si="3"/>
        <v>Day 6</v>
      </c>
      <c r="V19" s="103"/>
      <c r="W19" s="103"/>
    </row>
    <row r="20" spans="2:23" ht="30.95" customHeight="1" x14ac:dyDescent="0.35">
      <c r="B20" s="105" t="s">
        <v>8</v>
      </c>
      <c r="C20" s="88"/>
      <c r="D20" s="88"/>
      <c r="E20" s="88"/>
      <c r="F20" s="88"/>
      <c r="G20" s="88"/>
      <c r="H20" s="89"/>
      <c r="I20" s="148"/>
      <c r="J20" s="149"/>
      <c r="K20" s="149"/>
      <c r="L20" s="148"/>
      <c r="M20" s="105" t="s">
        <v>8</v>
      </c>
      <c r="N20" s="88"/>
      <c r="O20" s="88"/>
      <c r="P20" s="88"/>
      <c r="Q20" s="88"/>
      <c r="R20" s="88"/>
      <c r="S20" s="89"/>
      <c r="V20" s="103"/>
      <c r="W20" s="103"/>
    </row>
    <row r="21" spans="2:23" ht="30.95" customHeight="1" x14ac:dyDescent="0.35">
      <c r="B21" s="106" t="s">
        <v>9</v>
      </c>
      <c r="C21" s="90"/>
      <c r="D21" s="90"/>
      <c r="E21" s="90"/>
      <c r="F21" s="90"/>
      <c r="G21" s="90"/>
      <c r="H21" s="91"/>
      <c r="I21" s="148"/>
      <c r="J21" s="149"/>
      <c r="K21" s="149"/>
      <c r="L21" s="148"/>
      <c r="M21" s="106" t="s">
        <v>9</v>
      </c>
      <c r="N21" s="90"/>
      <c r="O21" s="90"/>
      <c r="P21" s="90"/>
      <c r="Q21" s="90"/>
      <c r="R21" s="90"/>
      <c r="S21" s="91"/>
      <c r="V21" s="103"/>
      <c r="W21" s="103"/>
    </row>
    <row r="22" spans="2:23" ht="30.95" customHeight="1" thickBot="1" x14ac:dyDescent="0.4">
      <c r="B22" s="107" t="s">
        <v>10</v>
      </c>
      <c r="C22" s="92"/>
      <c r="D22" s="92"/>
      <c r="E22" s="92"/>
      <c r="F22" s="92"/>
      <c r="G22" s="92"/>
      <c r="H22" s="93"/>
      <c r="I22" s="150"/>
      <c r="J22" s="152"/>
      <c r="K22" s="152"/>
      <c r="L22" s="150"/>
      <c r="M22" s="107" t="s">
        <v>10</v>
      </c>
      <c r="N22" s="92"/>
      <c r="O22" s="92"/>
      <c r="P22" s="92"/>
      <c r="Q22" s="92"/>
      <c r="R22" s="92"/>
      <c r="S22" s="93"/>
      <c r="V22" s="103"/>
      <c r="W22" s="103"/>
    </row>
    <row r="23" spans="2:23" ht="54.75" customHeight="1" thickBot="1" x14ac:dyDescent="0.4">
      <c r="B23" s="169" t="s">
        <v>149</v>
      </c>
      <c r="C23" s="170"/>
      <c r="D23" s="171"/>
      <c r="E23" s="171"/>
      <c r="F23" s="171"/>
      <c r="G23" s="171"/>
      <c r="H23" s="172"/>
      <c r="I23" s="148"/>
      <c r="J23" s="168"/>
      <c r="K23" s="168"/>
      <c r="L23" s="148"/>
      <c r="M23" s="169" t="s">
        <v>149</v>
      </c>
      <c r="N23" s="170"/>
      <c r="O23" s="171"/>
      <c r="P23" s="171"/>
      <c r="Q23" s="171"/>
      <c r="R23" s="171"/>
      <c r="S23" s="172"/>
      <c r="V23" s="103"/>
      <c r="W23" s="103"/>
    </row>
    <row r="24" spans="2:23" ht="69.95" customHeight="1" thickBot="1" x14ac:dyDescent="0.35">
      <c r="V24" s="103"/>
      <c r="W24" s="103"/>
    </row>
    <row r="25" spans="2:23" ht="43.5" customHeight="1" thickBot="1" x14ac:dyDescent="0.35">
      <c r="B25" s="343" t="s">
        <v>128</v>
      </c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344"/>
      <c r="O25" s="344"/>
      <c r="P25" s="344"/>
      <c r="Q25" s="344"/>
      <c r="R25" s="344"/>
      <c r="S25" s="345"/>
    </row>
    <row r="26" spans="2:23" ht="57.75" customHeight="1" x14ac:dyDescent="0.3">
      <c r="B26" s="346" t="s">
        <v>150</v>
      </c>
      <c r="C26" s="347"/>
      <c r="D26" s="347"/>
      <c r="E26" s="347"/>
      <c r="F26" s="347"/>
      <c r="G26" s="347"/>
      <c r="H26" s="347"/>
      <c r="I26" s="347"/>
      <c r="J26" s="347"/>
      <c r="K26" s="347"/>
      <c r="L26" s="348"/>
      <c r="M26" s="153"/>
      <c r="N26" s="154"/>
      <c r="O26" s="154"/>
      <c r="P26" s="154"/>
      <c r="Q26" s="154"/>
      <c r="R26" s="154"/>
      <c r="S26" s="155"/>
    </row>
    <row r="27" spans="2:23" ht="9" customHeight="1" thickBot="1" x14ac:dyDescent="0.35">
      <c r="B27" s="349"/>
      <c r="C27" s="350"/>
      <c r="D27" s="350"/>
      <c r="E27" s="350"/>
      <c r="F27" s="350"/>
      <c r="G27" s="350"/>
      <c r="H27" s="350"/>
      <c r="I27" s="350"/>
      <c r="J27" s="350"/>
      <c r="K27" s="350"/>
      <c r="L27" s="351"/>
      <c r="M27" s="138"/>
      <c r="N27" s="48"/>
      <c r="O27" s="48"/>
      <c r="P27" s="48"/>
      <c r="Q27" s="48"/>
      <c r="R27" s="48"/>
      <c r="S27" s="156"/>
    </row>
    <row r="28" spans="2:23" ht="28.5" customHeight="1" thickBot="1" x14ac:dyDescent="0.35">
      <c r="B28" s="349"/>
      <c r="C28" s="350"/>
      <c r="D28" s="350"/>
      <c r="E28" s="350"/>
      <c r="F28" s="350"/>
      <c r="G28" s="350"/>
      <c r="H28" s="350"/>
      <c r="I28" s="350"/>
      <c r="J28" s="350"/>
      <c r="K28" s="350"/>
      <c r="L28" s="351"/>
      <c r="M28" s="136"/>
      <c r="N28" s="108" t="str">
        <f>N3</f>
        <v>Day 1</v>
      </c>
      <c r="O28" s="99" t="str">
        <f t="shared" ref="O28:S28" si="4">O3</f>
        <v>Day 2</v>
      </c>
      <c r="P28" s="99" t="str">
        <f t="shared" si="4"/>
        <v>Day 3</v>
      </c>
      <c r="Q28" s="99" t="str">
        <f t="shared" si="4"/>
        <v>Day 4</v>
      </c>
      <c r="R28" s="99" t="str">
        <f t="shared" si="4"/>
        <v>Day 5</v>
      </c>
      <c r="S28" s="99" t="str">
        <f t="shared" si="4"/>
        <v>Day 6</v>
      </c>
    </row>
    <row r="29" spans="2:23" ht="28.5" customHeight="1" thickBot="1" x14ac:dyDescent="0.4">
      <c r="B29" s="352"/>
      <c r="C29" s="353"/>
      <c r="D29" s="353"/>
      <c r="E29" s="353"/>
      <c r="F29" s="353"/>
      <c r="G29" s="353"/>
      <c r="H29" s="353"/>
      <c r="I29" s="353"/>
      <c r="J29" s="353"/>
      <c r="K29" s="353"/>
      <c r="L29" s="354"/>
      <c r="M29" s="137"/>
      <c r="N29" s="170"/>
      <c r="O29" s="171"/>
      <c r="P29" s="171"/>
      <c r="Q29" s="171"/>
      <c r="R29" s="171"/>
      <c r="S29" s="172"/>
    </row>
    <row r="30" spans="2:23" ht="16.5" customHeight="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2:23" ht="16.5" customHeight="1" x14ac:dyDescent="0.3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2:23" ht="17.25" customHeight="1" x14ac:dyDescent="0.3">
      <c r="B32" s="340" t="s">
        <v>133</v>
      </c>
      <c r="C32" s="340"/>
      <c r="D32" s="342">
        <f>'Begin Here- Page 1'!B7</f>
        <v>0</v>
      </c>
      <c r="E32" s="342"/>
      <c r="F32" s="342"/>
      <c r="G32" s="342"/>
      <c r="H32" s="342"/>
      <c r="I32" s="342"/>
      <c r="J32" s="342"/>
      <c r="K32" s="1"/>
    </row>
    <row r="33" spans="2:11" ht="16.5" customHeight="1" x14ac:dyDescent="0.3">
      <c r="B33" s="340" t="s">
        <v>134</v>
      </c>
      <c r="C33" s="340"/>
      <c r="D33" s="341">
        <f>'Begin Here- Page 1'!C7</f>
        <v>0</v>
      </c>
      <c r="E33" s="341"/>
      <c r="F33" s="341"/>
      <c r="G33" s="341"/>
      <c r="H33" s="341"/>
      <c r="I33" s="341"/>
      <c r="J33" s="341"/>
      <c r="K33" s="1"/>
    </row>
    <row r="34" spans="2:11" ht="18" x14ac:dyDescent="0.3">
      <c r="B34" s="340" t="s">
        <v>131</v>
      </c>
      <c r="C34" s="340"/>
      <c r="D34" s="341">
        <f>'Begin Here- Page 1'!D7</f>
        <v>0</v>
      </c>
      <c r="E34" s="341"/>
      <c r="F34" s="341"/>
      <c r="G34" s="341"/>
      <c r="H34" s="341"/>
      <c r="I34" s="341"/>
      <c r="J34" s="341"/>
      <c r="K34" s="1"/>
    </row>
    <row r="37" spans="2:11" ht="15" customHeight="1" x14ac:dyDescent="0.3"/>
    <row r="38" spans="2:11" ht="15" customHeight="1" x14ac:dyDescent="0.3"/>
    <row r="39" spans="2:11" ht="15.75" customHeight="1" x14ac:dyDescent="0.3"/>
    <row r="45" spans="2:11" ht="15" customHeight="1" x14ac:dyDescent="0.3"/>
    <row r="46" spans="2:11" ht="15.75" customHeight="1" x14ac:dyDescent="0.3"/>
    <row r="47" spans="2:11" ht="15.75" customHeight="1" x14ac:dyDescent="0.3"/>
    <row r="49" spans="16:16" x14ac:dyDescent="0.3">
      <c r="P49" s="97" t="s">
        <v>74</v>
      </c>
    </row>
  </sheetData>
  <sheetProtection algorithmName="SHA-512" hashValue="mebzFOwVFMzsmPIxlG6+PlRZOV3L4NR5ccMbs+sanhTtycPQe8PdkMiKCrAKuczJZMBc5FJw0YwrFoTHJzQ2TQ==" saltValue="xMAbTB1czeKa6lSUeoMXWA==" spinCount="100000" sheet="1" objects="1" scenarios="1" selectLockedCells="1"/>
  <mergeCells count="27">
    <mergeCell ref="B4:H6"/>
    <mergeCell ref="B3:H3"/>
    <mergeCell ref="B8:S8"/>
    <mergeCell ref="B16:S16"/>
    <mergeCell ref="B1:S1"/>
    <mergeCell ref="J13:J14"/>
    <mergeCell ref="K13:K14"/>
    <mergeCell ref="B9:S9"/>
    <mergeCell ref="C10:H10"/>
    <mergeCell ref="N10:S10"/>
    <mergeCell ref="M10:M11"/>
    <mergeCell ref="B10:B11"/>
    <mergeCell ref="K11:K12"/>
    <mergeCell ref="J11:J12"/>
    <mergeCell ref="B25:S25"/>
    <mergeCell ref="B26:L29"/>
    <mergeCell ref="B17:S17"/>
    <mergeCell ref="C18:H18"/>
    <mergeCell ref="N18:S18"/>
    <mergeCell ref="B18:B19"/>
    <mergeCell ref="M18:M19"/>
    <mergeCell ref="B34:C34"/>
    <mergeCell ref="B33:C33"/>
    <mergeCell ref="B32:C32"/>
    <mergeCell ref="D34:J34"/>
    <mergeCell ref="D33:J33"/>
    <mergeCell ref="D32:J32"/>
  </mergeCells>
  <dataValidations count="1">
    <dataValidation type="whole" operator="greaterThanOrEqual" allowBlank="1" showErrorMessage="1" errorTitle="Please enter a Whole Number." error="Please enter a Whole Number." sqref="C20:H23 N29:S29 N20:S23 C12:H14 N12:S14" xr:uid="{00000000-0002-0000-0200-000000000000}">
      <formula1>0</formula1>
    </dataValidation>
  </dataValidations>
  <pageMargins left="0.25" right="0.25" top="0.75" bottom="0.75" header="0.3" footer="0.3"/>
  <pageSetup scale="51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  <pageSetUpPr fitToPage="1"/>
  </sheetPr>
  <dimension ref="A1:P67"/>
  <sheetViews>
    <sheetView workbookViewId="0"/>
  </sheetViews>
  <sheetFormatPr defaultColWidth="8.85546875" defaultRowHeight="16.5" x14ac:dyDescent="0.25"/>
  <cols>
    <col min="1" max="1" width="8" style="29" customWidth="1"/>
    <col min="2" max="2" width="35.42578125" style="29" customWidth="1"/>
    <col min="3" max="3" width="11.7109375" style="29" customWidth="1"/>
    <col min="4" max="4" width="11.5703125" style="29" customWidth="1"/>
    <col min="5" max="5" width="11.85546875" style="29" customWidth="1"/>
    <col min="6" max="6" width="11.7109375" style="29" customWidth="1"/>
    <col min="7" max="7" width="12.140625" style="29" customWidth="1"/>
    <col min="8" max="8" width="10.42578125" style="29" customWidth="1"/>
    <col min="9" max="9" width="25.28515625" style="29" bestFit="1" customWidth="1"/>
    <col min="10" max="10" width="10" style="29" customWidth="1"/>
    <col min="11" max="11" width="3.42578125" style="29" customWidth="1"/>
    <col min="12" max="12" width="25.28515625" style="29" bestFit="1" customWidth="1"/>
    <col min="13" max="13" width="8.42578125" style="29" customWidth="1"/>
    <col min="14" max="15" width="8" style="29" bestFit="1" customWidth="1"/>
    <col min="16" max="16384" width="8.85546875" style="29"/>
  </cols>
  <sheetData>
    <row r="1" spans="1:16" ht="47.25" customHeight="1" thickBot="1" x14ac:dyDescent="0.35">
      <c r="A1" s="165"/>
      <c r="B1" s="402" t="s">
        <v>80</v>
      </c>
      <c r="C1" s="403"/>
      <c r="D1" s="403"/>
      <c r="E1" s="403"/>
      <c r="F1" s="403"/>
      <c r="G1" s="403"/>
      <c r="H1" s="404"/>
      <c r="I1" s="14"/>
      <c r="J1" s="14"/>
      <c r="K1" s="14"/>
      <c r="L1" s="14"/>
      <c r="M1" s="14"/>
      <c r="N1" s="14"/>
      <c r="O1" s="14"/>
      <c r="P1" s="14"/>
    </row>
    <row r="2" spans="1:16" ht="19.5" customHeight="1" x14ac:dyDescent="0.3">
      <c r="B2" s="405" t="s">
        <v>110</v>
      </c>
      <c r="C2" s="406"/>
      <c r="D2" s="406"/>
      <c r="E2" s="406"/>
      <c r="F2" s="406"/>
      <c r="G2" s="406"/>
      <c r="H2" s="407"/>
      <c r="I2" s="14"/>
      <c r="J2" s="14"/>
      <c r="K2" s="14"/>
      <c r="L2" s="14"/>
      <c r="M2" s="14"/>
      <c r="N2" s="14"/>
      <c r="O2" s="14"/>
      <c r="P2" s="14"/>
    </row>
    <row r="3" spans="1:16" ht="15" customHeight="1" x14ac:dyDescent="0.3">
      <c r="B3" s="408"/>
      <c r="C3" s="409"/>
      <c r="D3" s="409"/>
      <c r="E3" s="409"/>
      <c r="F3" s="409"/>
      <c r="G3" s="409"/>
      <c r="H3" s="410"/>
      <c r="I3" s="14"/>
      <c r="J3" s="14"/>
      <c r="K3" s="14"/>
      <c r="L3" s="14"/>
      <c r="M3" s="14"/>
      <c r="N3" s="14"/>
      <c r="O3" s="14"/>
      <c r="P3" s="14"/>
    </row>
    <row r="4" spans="1:16" ht="25.5" customHeight="1" thickBot="1" x14ac:dyDescent="0.35">
      <c r="B4" s="411"/>
      <c r="C4" s="412"/>
      <c r="D4" s="412"/>
      <c r="E4" s="412"/>
      <c r="F4" s="412"/>
      <c r="G4" s="412"/>
      <c r="H4" s="413"/>
      <c r="I4" s="14"/>
      <c r="J4" s="14"/>
      <c r="K4" s="14"/>
      <c r="L4" s="14"/>
      <c r="M4" s="14"/>
      <c r="N4" s="14"/>
      <c r="O4" s="14"/>
      <c r="P4" s="14"/>
    </row>
    <row r="5" spans="1:16" ht="22.5" customHeight="1" thickBot="1" x14ac:dyDescent="0.35">
      <c r="I5" s="14"/>
      <c r="J5" s="14"/>
      <c r="K5" s="14"/>
      <c r="L5" s="14"/>
      <c r="M5" s="14"/>
      <c r="N5" s="14"/>
      <c r="O5" s="14"/>
      <c r="P5" s="14"/>
    </row>
    <row r="6" spans="1:16" ht="46.5" customHeight="1" thickBot="1" x14ac:dyDescent="0.35">
      <c r="B6" s="420" t="s">
        <v>136</v>
      </c>
      <c r="C6" s="421"/>
      <c r="D6" s="421"/>
      <c r="E6" s="421"/>
      <c r="F6" s="421"/>
      <c r="G6" s="421"/>
      <c r="H6" s="422"/>
      <c r="I6" s="14"/>
      <c r="J6" s="30"/>
      <c r="K6" s="14"/>
      <c r="L6" s="14"/>
      <c r="M6" s="14"/>
      <c r="N6" s="14"/>
      <c r="O6" s="14"/>
      <c r="P6" s="14"/>
    </row>
    <row r="7" spans="1:16" ht="17.25" customHeight="1" thickBot="1" x14ac:dyDescent="0.35">
      <c r="B7" s="32"/>
      <c r="C7" s="78" t="str">
        <f>'Meals - Page 3'!N3</f>
        <v>Day 1</v>
      </c>
      <c r="D7" s="78" t="str">
        <f>'Meals - Page 3'!O3</f>
        <v>Day 2</v>
      </c>
      <c r="E7" s="78" t="str">
        <f>'Meals - Page 3'!P3</f>
        <v>Day 3</v>
      </c>
      <c r="F7" s="78" t="str">
        <f>'Meals - Page 3'!Q3</f>
        <v>Day 4</v>
      </c>
      <c r="G7" s="78" t="str">
        <f>'Meals - Page 3'!R3</f>
        <v>Day 5</v>
      </c>
      <c r="H7" s="78" t="str">
        <f>'Meals - Page 3'!S3</f>
        <v>Day 6</v>
      </c>
      <c r="J7" s="14"/>
      <c r="K7" s="14"/>
      <c r="L7" s="14"/>
      <c r="M7" s="14"/>
      <c r="N7" s="14"/>
      <c r="O7" s="14"/>
    </row>
    <row r="8" spans="1:16" ht="27.75" customHeight="1" thickBot="1" x14ac:dyDescent="0.35">
      <c r="B8" s="33" t="s">
        <v>8</v>
      </c>
      <c r="C8" s="146">
        <f>IFERROR('Meals - Page 3'!N4+'Meals - Page 3'!C12+'Meals - Page 3'!N12+'Meals - Page 3'!C20+'Meals - Page 3'!N20,0)</f>
        <v>0</v>
      </c>
      <c r="D8" s="146">
        <f>IFERROR('Meals - Page 3'!O4+'Meals - Page 3'!D12+'Meals - Page 3'!O12+'Meals - Page 3'!D20+'Meals - Page 3'!O20,0)</f>
        <v>0</v>
      </c>
      <c r="E8" s="146">
        <f>'Meals - Page 3'!P4+'Meals - Page 3'!E12+'Meals - Page 3'!P12+'Meals - Page 3'!E20+'Meals - Page 3'!P20</f>
        <v>0</v>
      </c>
      <c r="F8" s="146">
        <f>'Meals - Page 3'!Q4+'Meals - Page 3'!F12+'Meals - Page 3'!Q12+'Meals - Page 3'!F20+'Meals - Page 3'!Q20</f>
        <v>0</v>
      </c>
      <c r="G8" s="146">
        <f>'Meals - Page 3'!R4+'Meals - Page 3'!G12+'Meals - Page 3'!R12+'Meals - Page 3'!G20+'Meals - Page 3'!R20</f>
        <v>0</v>
      </c>
      <c r="H8" s="160">
        <f>'Meals - Page 3'!S4+'Meals - Page 3'!H12+'Meals - Page 3'!S12+'Meals - Page 3'!H20+'Meals - Page 3'!S20</f>
        <v>0</v>
      </c>
      <c r="J8" s="14"/>
      <c r="K8" s="14"/>
      <c r="L8" s="14"/>
      <c r="M8" s="14"/>
      <c r="N8" s="14"/>
      <c r="O8" s="14"/>
    </row>
    <row r="9" spans="1:16" ht="28.5" customHeight="1" thickBot="1" x14ac:dyDescent="0.35">
      <c r="B9" s="33" t="s">
        <v>9</v>
      </c>
      <c r="C9" s="146">
        <f>IFERROR('Meals - Page 3'!N5+'Meals - Page 3'!C13+'Meals - Page 3'!N13+'Meals - Page 3'!C21+'Meals - Page 3'!N21,0)</f>
        <v>0</v>
      </c>
      <c r="D9" s="146">
        <f>'Meals - Page 3'!O5+'Meals - Page 3'!D13+'Meals - Page 3'!O13+'Meals - Page 3'!D21+'Meals - Page 3'!O21</f>
        <v>0</v>
      </c>
      <c r="E9" s="146">
        <f>'Meals - Page 3'!P5+'Meals - Page 3'!E13+'Meals - Page 3'!P13+'Meals - Page 3'!E21+'Meals - Page 3'!P21</f>
        <v>0</v>
      </c>
      <c r="F9" s="146">
        <f>'Meals - Page 3'!Q5+'Meals - Page 3'!F13+'Meals - Page 3'!Q13+'Meals - Page 3'!F21+'Meals - Page 3'!Q21</f>
        <v>0</v>
      </c>
      <c r="G9" s="146">
        <f>'Meals - Page 3'!R5+'Meals - Page 3'!G13+'Meals - Page 3'!R13+'Meals - Page 3'!G21+'Meals - Page 3'!R21</f>
        <v>0</v>
      </c>
      <c r="H9" s="160">
        <f>'Meals - Page 3'!S5+'Meals - Page 3'!H13+'Meals - Page 3'!S13+'Meals - Page 3'!H21+'Meals - Page 3'!S21</f>
        <v>0</v>
      </c>
      <c r="J9" s="14"/>
      <c r="K9" s="14"/>
      <c r="L9" s="14"/>
      <c r="M9" s="14"/>
      <c r="N9" s="14"/>
      <c r="O9" s="14"/>
    </row>
    <row r="10" spans="1:16" ht="32.25" customHeight="1" thickBot="1" x14ac:dyDescent="0.35">
      <c r="B10" s="34" t="s">
        <v>10</v>
      </c>
      <c r="C10" s="158">
        <f>IFERROR('Meals - Page 3'!N6+'Meals - Page 3'!C14+'Meals - Page 3'!N14+'Meals - Page 3'!C22+'Meals - Page 3'!N22,0)</f>
        <v>0</v>
      </c>
      <c r="D10" s="159">
        <f>'Meals - Page 3'!O6+'Meals - Page 3'!D14+'Meals - Page 3'!O14+'Meals - Page 3'!D22+'Meals - Page 3'!O22</f>
        <v>0</v>
      </c>
      <c r="E10" s="159">
        <f>'Meals - Page 3'!P6+'Meals - Page 3'!E14+'Meals - Page 3'!P14+'Meals - Page 3'!E22+'Meals - Page 3'!P22</f>
        <v>0</v>
      </c>
      <c r="F10" s="159">
        <f>'Meals - Page 3'!Q6+'Meals - Page 3'!F14+'Meals - Page 3'!Q14+'Meals - Page 3'!F22+'Meals - Page 3'!Q22</f>
        <v>0</v>
      </c>
      <c r="G10" s="159">
        <f>'Meals - Page 3'!R6+'Meals - Page 3'!G14+'Meals - Page 3'!R14+'Meals - Page 3'!G22+'Meals - Page 3'!R22</f>
        <v>0</v>
      </c>
      <c r="H10" s="161">
        <f>'Meals - Page 3'!S6+'Meals - Page 3'!H14+'Meals - Page 3'!S14+'Meals - Page 3'!H22+'Meals - Page 3'!S22</f>
        <v>0</v>
      </c>
      <c r="J10" s="14"/>
      <c r="K10" s="14"/>
      <c r="L10" s="14"/>
      <c r="M10" s="14"/>
      <c r="N10" s="14"/>
      <c r="O10" s="14"/>
    </row>
    <row r="11" spans="1:16" ht="22.5" customHeight="1" thickBot="1" x14ac:dyDescent="0.35">
      <c r="B11" s="35"/>
      <c r="C11" s="36"/>
      <c r="D11" s="36"/>
      <c r="E11" s="36"/>
      <c r="F11" s="36"/>
      <c r="G11" s="36"/>
      <c r="H11" s="36"/>
      <c r="J11" s="14"/>
      <c r="K11" s="14"/>
      <c r="L11" s="14"/>
      <c r="M11" s="14"/>
      <c r="N11" s="14"/>
      <c r="O11" s="14"/>
    </row>
    <row r="12" spans="1:16" ht="19.5" customHeight="1" x14ac:dyDescent="0.3">
      <c r="B12" s="392" t="s">
        <v>137</v>
      </c>
      <c r="C12" s="393"/>
      <c r="D12" s="393"/>
      <c r="E12" s="393"/>
      <c r="F12" s="393"/>
      <c r="G12" s="393"/>
      <c r="H12" s="394"/>
      <c r="I12" s="14"/>
      <c r="J12" s="14"/>
      <c r="K12" s="14"/>
      <c r="L12" s="14"/>
      <c r="M12" s="14"/>
      <c r="N12" s="14"/>
      <c r="O12" s="14"/>
    </row>
    <row r="13" spans="1:16" ht="18.75" customHeight="1" thickBot="1" x14ac:dyDescent="0.35">
      <c r="B13" s="417"/>
      <c r="C13" s="418"/>
      <c r="D13" s="418"/>
      <c r="E13" s="418"/>
      <c r="F13" s="418"/>
      <c r="G13" s="418"/>
      <c r="H13" s="419"/>
      <c r="I13" s="14"/>
      <c r="J13" s="14"/>
      <c r="K13" s="14"/>
      <c r="L13" s="14"/>
      <c r="M13" s="14"/>
      <c r="N13" s="14"/>
      <c r="O13" s="14"/>
    </row>
    <row r="14" spans="1:16" ht="105.75" customHeight="1" thickBot="1" x14ac:dyDescent="0.35">
      <c r="B14" s="414" t="s">
        <v>97</v>
      </c>
      <c r="C14" s="416"/>
      <c r="D14" s="45"/>
      <c r="E14" s="414" t="s">
        <v>101</v>
      </c>
      <c r="F14" s="415"/>
      <c r="G14" s="415"/>
      <c r="H14" s="416"/>
      <c r="I14" s="14"/>
      <c r="J14" s="14"/>
      <c r="K14" s="14"/>
      <c r="L14" s="14"/>
      <c r="M14" s="14"/>
      <c r="N14" s="14"/>
      <c r="O14" s="14"/>
    </row>
    <row r="15" spans="1:16" ht="19.5" customHeight="1" thickBot="1" x14ac:dyDescent="0.35">
      <c r="B15" s="58"/>
      <c r="C15" s="57"/>
      <c r="D15" s="48"/>
      <c r="E15" s="58"/>
      <c r="F15" s="53"/>
      <c r="G15" s="53"/>
      <c r="H15" s="57"/>
      <c r="I15" s="14"/>
      <c r="J15" s="14"/>
      <c r="K15" s="14"/>
      <c r="L15" s="14"/>
      <c r="M15" s="14"/>
      <c r="N15" s="14"/>
      <c r="O15" s="14"/>
    </row>
    <row r="16" spans="1:16" ht="19.5" customHeight="1" x14ac:dyDescent="0.35">
      <c r="B16" s="46" t="s">
        <v>82</v>
      </c>
      <c r="C16" s="61">
        <f>SUM('Lodging - Page 2'!E8:E13)</f>
        <v>0</v>
      </c>
      <c r="D16" s="48"/>
      <c r="E16" s="46" t="s">
        <v>157</v>
      </c>
      <c r="F16" s="47"/>
      <c r="G16" s="46"/>
      <c r="H16" s="47">
        <f>'Lodging - Page 2'!I67</f>
        <v>0</v>
      </c>
      <c r="I16" s="14"/>
      <c r="J16" s="14"/>
      <c r="K16" s="14"/>
      <c r="L16" s="14"/>
      <c r="M16" s="14"/>
      <c r="N16" s="14"/>
      <c r="O16" s="14"/>
    </row>
    <row r="17" spans="2:15" ht="19.5" customHeight="1" x14ac:dyDescent="0.35">
      <c r="B17" s="37"/>
      <c r="C17" s="38"/>
      <c r="D17" s="48"/>
      <c r="E17" s="39" t="s">
        <v>96</v>
      </c>
      <c r="F17" s="40"/>
      <c r="G17" s="39"/>
      <c r="H17" s="40">
        <f>'Lodging - Page 2'!H67</f>
        <v>0</v>
      </c>
      <c r="I17" s="14"/>
      <c r="J17" s="14"/>
      <c r="K17" s="14"/>
      <c r="L17" s="14"/>
      <c r="M17" s="14"/>
      <c r="N17" s="14"/>
      <c r="O17" s="14"/>
    </row>
    <row r="18" spans="2:15" ht="19.5" customHeight="1" x14ac:dyDescent="0.35">
      <c r="B18" s="39" t="s">
        <v>83</v>
      </c>
      <c r="C18" s="40">
        <f>SUMIF('Lodging - Page 2'!K17:K20,1,'Lodging - Page 2'!E17:E20)</f>
        <v>0</v>
      </c>
      <c r="D18" s="48"/>
      <c r="E18" s="39" t="s">
        <v>52</v>
      </c>
      <c r="F18" s="40"/>
      <c r="G18" s="39"/>
      <c r="H18" s="40">
        <f>'Lodging - Page 2'!G67</f>
        <v>0</v>
      </c>
      <c r="I18" s="14"/>
      <c r="J18" s="14"/>
      <c r="K18" s="14"/>
      <c r="L18" s="14"/>
      <c r="M18" s="14"/>
      <c r="N18" s="14"/>
      <c r="O18" s="14"/>
    </row>
    <row r="19" spans="2:15" ht="19.5" customHeight="1" thickBot="1" x14ac:dyDescent="0.4">
      <c r="B19" s="39" t="s">
        <v>84</v>
      </c>
      <c r="C19" s="40">
        <f>SUMIF('Lodging - Page 2'!K17:K20,"&gt;1",'Lodging - Page 2'!E17:E20)</f>
        <v>0</v>
      </c>
      <c r="D19" s="48"/>
      <c r="E19" s="43" t="s">
        <v>158</v>
      </c>
      <c r="F19" s="44"/>
      <c r="G19" s="43"/>
      <c r="H19" s="44">
        <f>'Lodging - Page 2'!F67</f>
        <v>0</v>
      </c>
      <c r="I19" s="14"/>
      <c r="J19" s="14"/>
      <c r="K19" s="14"/>
      <c r="L19" s="14"/>
      <c r="M19" s="14"/>
      <c r="N19" s="14"/>
      <c r="O19" s="14"/>
    </row>
    <row r="20" spans="2:15" ht="19.5" customHeight="1" x14ac:dyDescent="0.35">
      <c r="B20" s="37"/>
      <c r="C20" s="38"/>
      <c r="D20" s="48"/>
      <c r="E20" s="59"/>
      <c r="F20" s="59"/>
      <c r="G20" s="59"/>
      <c r="H20" s="50"/>
      <c r="I20" s="14"/>
      <c r="J20" s="14"/>
      <c r="K20" s="14"/>
      <c r="L20" s="14"/>
      <c r="M20" s="14"/>
      <c r="N20" s="14"/>
      <c r="O20" s="14"/>
    </row>
    <row r="21" spans="2:15" ht="19.5" customHeight="1" x14ac:dyDescent="0.35">
      <c r="B21" s="39" t="s">
        <v>85</v>
      </c>
      <c r="C21" s="40">
        <f>SUMIF('Lodging - Page 2'!K24:K50,1,'Lodging - Page 2'!E24:E50)</f>
        <v>0</v>
      </c>
      <c r="D21" s="48"/>
      <c r="E21" s="59"/>
      <c r="F21" s="59"/>
      <c r="G21" s="59"/>
      <c r="H21" s="50"/>
      <c r="I21" s="14"/>
      <c r="J21" s="14"/>
      <c r="K21" s="14"/>
      <c r="L21" s="14"/>
      <c r="M21" s="14"/>
      <c r="N21" s="14"/>
      <c r="O21" s="14"/>
    </row>
    <row r="22" spans="2:15" ht="19.5" customHeight="1" x14ac:dyDescent="0.35">
      <c r="B22" s="39" t="s">
        <v>86</v>
      </c>
      <c r="C22" s="40">
        <f>SUMIF('Lodging - Page 2'!K24:K50,2,'Lodging - Page 2'!E24:E50)</f>
        <v>0</v>
      </c>
      <c r="D22" s="48"/>
      <c r="E22" s="53"/>
      <c r="F22" s="53"/>
      <c r="G22" s="53"/>
      <c r="H22" s="50"/>
      <c r="I22" s="14"/>
      <c r="J22" s="14"/>
      <c r="K22" s="14"/>
      <c r="L22" s="14"/>
      <c r="M22" s="14"/>
      <c r="N22" s="14"/>
      <c r="O22" s="14"/>
    </row>
    <row r="23" spans="2:15" ht="19.5" customHeight="1" x14ac:dyDescent="0.35">
      <c r="B23" s="39" t="s">
        <v>87</v>
      </c>
      <c r="C23" s="40">
        <f>SUMIF('Lodging - Page 2'!K24:K50,3,'Lodging - Page 2'!E24:E50)</f>
        <v>0</v>
      </c>
      <c r="D23" s="48"/>
      <c r="E23" s="53"/>
      <c r="F23" s="53"/>
      <c r="G23" s="53"/>
      <c r="H23" s="50"/>
      <c r="I23" s="14"/>
      <c r="J23" s="14"/>
      <c r="K23" s="14"/>
      <c r="L23" s="14"/>
      <c r="M23" s="14"/>
      <c r="N23" s="14"/>
      <c r="O23" s="14"/>
    </row>
    <row r="24" spans="2:15" ht="19.5" customHeight="1" x14ac:dyDescent="0.35">
      <c r="B24" s="39" t="s">
        <v>88</v>
      </c>
      <c r="C24" s="40">
        <f>SUMIF('Lodging - Page 2'!K24:K50,4,'Lodging - Page 2'!E24:E50)</f>
        <v>0</v>
      </c>
      <c r="D24" s="48"/>
      <c r="E24" s="53"/>
      <c r="F24" s="53"/>
      <c r="G24" s="53"/>
      <c r="H24" s="50"/>
      <c r="I24" s="14"/>
      <c r="J24" s="14"/>
      <c r="K24" s="14"/>
      <c r="L24" s="14"/>
      <c r="M24" s="14"/>
      <c r="N24" s="14"/>
      <c r="O24" s="14"/>
    </row>
    <row r="25" spans="2:15" ht="19.5" customHeight="1" x14ac:dyDescent="0.35">
      <c r="B25" s="39" t="s">
        <v>89</v>
      </c>
      <c r="C25" s="40">
        <f>SUMIF('Lodging - Page 2'!K24:K50,5,'Lodging - Page 2'!E24:E50)</f>
        <v>0</v>
      </c>
      <c r="D25" s="48"/>
      <c r="E25" s="53"/>
      <c r="F25" s="53"/>
      <c r="G25" s="53"/>
      <c r="H25" s="50"/>
      <c r="I25" s="14"/>
      <c r="J25" s="14"/>
      <c r="K25" s="14"/>
      <c r="L25" s="14"/>
      <c r="M25" s="14"/>
      <c r="N25" s="14"/>
      <c r="O25" s="14"/>
    </row>
    <row r="26" spans="2:15" ht="19.5" customHeight="1" x14ac:dyDescent="0.35">
      <c r="B26" s="39" t="s">
        <v>90</v>
      </c>
      <c r="C26" s="40">
        <f>SUMIF('Lodging - Page 2'!K24:K50,"&gt;5",'Lodging - Page 2'!E24:E50)</f>
        <v>0</v>
      </c>
      <c r="D26" s="48"/>
      <c r="E26" s="53"/>
      <c r="F26" s="53"/>
      <c r="G26" s="53"/>
      <c r="H26" s="50"/>
      <c r="I26" s="14"/>
      <c r="J26" s="14"/>
      <c r="K26" s="14"/>
      <c r="L26" s="14"/>
      <c r="M26" s="14"/>
      <c r="N26" s="14"/>
      <c r="O26" s="14"/>
    </row>
    <row r="27" spans="2:15" ht="19.5" customHeight="1" x14ac:dyDescent="0.35">
      <c r="B27" s="41"/>
      <c r="C27" s="42"/>
      <c r="D27" s="48"/>
      <c r="E27" s="53"/>
      <c r="F27" s="53"/>
      <c r="G27" s="53"/>
      <c r="H27" s="50"/>
      <c r="I27" s="14"/>
      <c r="J27" s="14"/>
      <c r="K27" s="14"/>
      <c r="L27" s="14"/>
      <c r="M27" s="14"/>
      <c r="N27" s="14"/>
      <c r="O27" s="14"/>
    </row>
    <row r="28" spans="2:15" ht="19.5" customHeight="1" x14ac:dyDescent="0.35">
      <c r="B28" s="39" t="s">
        <v>91</v>
      </c>
      <c r="C28" s="40">
        <f>SUMIF('Lodging - Page 2'!K54:K66,1,'Lodging - Page 2'!E54:E66)</f>
        <v>0</v>
      </c>
      <c r="D28" s="48"/>
      <c r="E28" s="59"/>
      <c r="F28" s="59"/>
      <c r="G28" s="59"/>
      <c r="H28" s="50"/>
      <c r="I28" s="14"/>
      <c r="J28" s="14"/>
      <c r="K28" s="14"/>
      <c r="L28" s="14"/>
      <c r="M28" s="14"/>
      <c r="N28" s="14"/>
      <c r="O28" s="14"/>
    </row>
    <row r="29" spans="2:15" ht="19.5" customHeight="1" x14ac:dyDescent="0.35">
      <c r="B29" s="39" t="s">
        <v>92</v>
      </c>
      <c r="C29" s="40">
        <f>SUMIF('Lodging - Page 2'!K54:K66,2,'Lodging - Page 2'!E54:E66)</f>
        <v>0</v>
      </c>
      <c r="D29" s="48"/>
      <c r="E29" s="59"/>
      <c r="F29" s="59"/>
      <c r="G29" s="59"/>
      <c r="H29" s="50"/>
      <c r="I29" s="14"/>
      <c r="J29" s="14"/>
      <c r="K29" s="14"/>
      <c r="L29" s="14"/>
      <c r="M29" s="14"/>
      <c r="N29" s="14"/>
      <c r="O29" s="14"/>
    </row>
    <row r="30" spans="2:15" ht="19.5" customHeight="1" x14ac:dyDescent="0.35">
      <c r="B30" s="39" t="s">
        <v>93</v>
      </c>
      <c r="C30" s="40">
        <f>SUMIF('Lodging - Page 2'!K54:K66,3,'Lodging - Page 2'!E54:E66)</f>
        <v>0</v>
      </c>
      <c r="D30" s="48"/>
      <c r="E30" s="53"/>
      <c r="F30" s="59"/>
      <c r="G30" s="53"/>
      <c r="H30" s="50"/>
      <c r="I30" s="14"/>
      <c r="J30" s="14"/>
      <c r="K30" s="14"/>
      <c r="L30" s="14"/>
      <c r="M30" s="14"/>
      <c r="N30" s="14"/>
      <c r="O30" s="14"/>
    </row>
    <row r="31" spans="2:15" ht="19.5" customHeight="1" x14ac:dyDescent="0.35">
      <c r="B31" s="39" t="s">
        <v>94</v>
      </c>
      <c r="C31" s="40">
        <f>SUMIF('Lodging - Page 2'!K54:K66,4,'Lodging - Page 2'!E54:E66)</f>
        <v>0</v>
      </c>
      <c r="D31" s="48"/>
      <c r="E31" s="68"/>
      <c r="F31" s="59"/>
      <c r="G31" s="59"/>
      <c r="H31" s="50"/>
      <c r="I31" s="14"/>
      <c r="J31" s="14"/>
      <c r="K31" s="14"/>
      <c r="L31" s="14"/>
      <c r="M31" s="14"/>
      <c r="N31" s="14"/>
      <c r="O31" s="14"/>
    </row>
    <row r="32" spans="2:15" ht="19.5" customHeight="1" x14ac:dyDescent="0.35">
      <c r="B32" s="39" t="s">
        <v>95</v>
      </c>
      <c r="C32" s="40">
        <f>SUMIF('Lodging - Page 2'!K54:K66,5,'Lodging - Page 2'!E54:E66)</f>
        <v>0</v>
      </c>
      <c r="D32" s="48"/>
      <c r="E32" s="59"/>
      <c r="F32" s="59"/>
      <c r="G32" s="59"/>
      <c r="H32" s="50"/>
      <c r="I32" s="14"/>
      <c r="J32" s="14"/>
      <c r="K32" s="14"/>
      <c r="L32" s="14"/>
      <c r="M32" s="14"/>
      <c r="N32" s="14"/>
      <c r="O32" s="14"/>
    </row>
    <row r="33" spans="2:15" ht="21.75" customHeight="1" thickBot="1" x14ac:dyDescent="0.4">
      <c r="B33" s="43" t="s">
        <v>100</v>
      </c>
      <c r="C33" s="44">
        <f>SUMIF('Lodging - Page 2'!K54:K66,"&gt;5",'Lodging - Page 2'!E54:E66)</f>
        <v>0</v>
      </c>
      <c r="D33" s="51"/>
      <c r="E33" s="60"/>
      <c r="F33" s="60"/>
      <c r="G33" s="60"/>
      <c r="H33" s="52"/>
      <c r="I33" s="14"/>
      <c r="J33" s="14"/>
      <c r="K33" s="14"/>
      <c r="L33" s="14"/>
      <c r="M33" s="14"/>
      <c r="N33" s="14"/>
      <c r="O33" s="14"/>
    </row>
    <row r="34" spans="2:15" ht="14.25" customHeight="1" thickBot="1" x14ac:dyDescent="0.35">
      <c r="B34" s="14"/>
      <c r="C34" s="14"/>
      <c r="D34" s="14"/>
      <c r="E34" s="49"/>
      <c r="F34" s="14"/>
    </row>
    <row r="35" spans="2:15" ht="24.75" customHeight="1" x14ac:dyDescent="0.3">
      <c r="B35" s="392" t="s">
        <v>138</v>
      </c>
      <c r="C35" s="393"/>
      <c r="D35" s="393"/>
      <c r="E35" s="393"/>
      <c r="F35" s="393"/>
      <c r="G35" s="393"/>
      <c r="H35" s="394"/>
      <c r="I35" s="14"/>
      <c r="J35" s="14"/>
      <c r="K35" s="14"/>
      <c r="L35" s="14"/>
      <c r="M35" s="14"/>
      <c r="N35" s="14"/>
      <c r="O35" s="14"/>
    </row>
    <row r="36" spans="2:15" ht="18" customHeight="1" thickBot="1" x14ac:dyDescent="0.35">
      <c r="B36" s="417"/>
      <c r="C36" s="418"/>
      <c r="D36" s="418"/>
      <c r="E36" s="418"/>
      <c r="F36" s="418"/>
      <c r="G36" s="418"/>
      <c r="H36" s="419"/>
      <c r="I36" s="14"/>
      <c r="J36" s="14"/>
      <c r="K36" s="14"/>
      <c r="L36" s="14"/>
      <c r="M36" s="14"/>
      <c r="N36" s="14"/>
      <c r="O36" s="14"/>
    </row>
    <row r="37" spans="2:15" ht="61.5" customHeight="1" thickBot="1" x14ac:dyDescent="0.35">
      <c r="B37" s="426" t="s">
        <v>114</v>
      </c>
      <c r="C37" s="427"/>
      <c r="D37" s="48"/>
      <c r="E37" s="423" t="s">
        <v>102</v>
      </c>
      <c r="F37" s="424"/>
      <c r="G37" s="424"/>
      <c r="H37" s="425"/>
      <c r="I37" s="14"/>
      <c r="J37" s="14"/>
      <c r="K37" s="14"/>
      <c r="L37" s="14"/>
      <c r="M37" s="14"/>
      <c r="N37" s="14"/>
      <c r="O37" s="14"/>
    </row>
    <row r="38" spans="2:15" ht="18" customHeight="1" x14ac:dyDescent="0.35">
      <c r="B38" s="46" t="s">
        <v>98</v>
      </c>
      <c r="C38" s="61">
        <f>SUMPRODUCT('Lodging - Page 2'!N8:N13,'Lodging - Page 2'!Q8:Q13)</f>
        <v>0</v>
      </c>
      <c r="D38" s="48"/>
      <c r="E38" s="428" t="s">
        <v>159</v>
      </c>
      <c r="F38" s="429"/>
      <c r="G38" s="430"/>
      <c r="H38" s="62">
        <f>SUMPRODUCT('Lodging - Page 2'!P8:P13,'Lodging - Page 2'!Q8:Q13)</f>
        <v>0</v>
      </c>
      <c r="I38" s="14"/>
      <c r="J38" s="14"/>
      <c r="K38" s="14"/>
      <c r="L38" s="14"/>
      <c r="M38" s="14"/>
      <c r="N38" s="14"/>
      <c r="O38" s="14"/>
    </row>
    <row r="39" spans="2:15" ht="18" customHeight="1" thickBot="1" x14ac:dyDescent="0.4">
      <c r="B39" s="39" t="s">
        <v>103</v>
      </c>
      <c r="C39" s="62">
        <f>SUMPRODUCT('Lodging - Page 2'!N17:N50,'Lodging - Page 2'!Q17:Q50)</f>
        <v>0</v>
      </c>
      <c r="D39" s="48"/>
      <c r="E39" s="398" t="s">
        <v>116</v>
      </c>
      <c r="F39" s="399"/>
      <c r="G39" s="400"/>
      <c r="H39" s="63">
        <f>SUMPRODUCT('Lodging - Page 2'!O8:O13,'Lodging - Page 2'!Q8:Q13)</f>
        <v>0</v>
      </c>
      <c r="I39" s="14"/>
      <c r="J39" s="14"/>
      <c r="K39" s="14"/>
      <c r="L39" s="14"/>
      <c r="M39" s="14"/>
      <c r="N39" s="14"/>
      <c r="O39" s="14"/>
    </row>
    <row r="40" spans="2:15" ht="18" customHeight="1" thickBot="1" x14ac:dyDescent="0.4">
      <c r="B40" s="43" t="s">
        <v>99</v>
      </c>
      <c r="C40" s="63">
        <f>SUMPRODUCT('Lodging - Page 2'!N54:N66,'Lodging - Page 2'!Q54:Q66)</f>
        <v>0</v>
      </c>
      <c r="D40" s="48"/>
      <c r="E40" s="398" t="s">
        <v>160</v>
      </c>
      <c r="F40" s="399"/>
      <c r="G40" s="400"/>
      <c r="H40" s="63">
        <f>SUMPRODUCT('Lodging - Page 2'!P17:P66,'Lodging - Page 2'!Q17:Q66)</f>
        <v>0</v>
      </c>
      <c r="I40" s="14"/>
      <c r="J40" s="14"/>
      <c r="K40" s="14"/>
      <c r="L40" s="14"/>
      <c r="M40" s="14"/>
      <c r="N40" s="14"/>
      <c r="O40" s="14"/>
    </row>
    <row r="41" spans="2:15" ht="18" customHeight="1" thickBot="1" x14ac:dyDescent="0.4">
      <c r="B41"/>
      <c r="C41"/>
      <c r="D41" s="48"/>
      <c r="E41" s="398" t="s">
        <v>117</v>
      </c>
      <c r="F41" s="399"/>
      <c r="G41" s="400"/>
      <c r="H41" s="63">
        <f>SUMPRODUCT('Lodging - Page 2'!O17:O66,'Lodging - Page 2'!Q17:Q66)</f>
        <v>0</v>
      </c>
      <c r="I41" s="14"/>
      <c r="J41" s="14"/>
      <c r="K41" s="14"/>
      <c r="L41" s="14"/>
      <c r="M41" s="14"/>
      <c r="N41" s="14"/>
      <c r="O41" s="14"/>
    </row>
    <row r="42" spans="2:15" ht="18" customHeight="1" thickBot="1" x14ac:dyDescent="0.4">
      <c r="B42" s="59"/>
      <c r="C42" s="59"/>
      <c r="D42" s="48"/>
      <c r="E42" s="80"/>
      <c r="F42" s="80"/>
      <c r="G42" s="80"/>
      <c r="H42" s="79"/>
      <c r="I42" s="14"/>
      <c r="J42" s="14"/>
      <c r="K42" s="14"/>
      <c r="L42" s="14"/>
      <c r="M42" s="14"/>
      <c r="N42" s="14"/>
      <c r="O42" s="14"/>
    </row>
    <row r="43" spans="2:15" ht="18" customHeight="1" x14ac:dyDescent="0.3">
      <c r="B43" s="392" t="s">
        <v>104</v>
      </c>
      <c r="C43" s="393"/>
      <c r="D43" s="393"/>
      <c r="E43" s="393"/>
      <c r="F43" s="393"/>
      <c r="G43" s="393"/>
      <c r="H43" s="394"/>
      <c r="I43" s="14"/>
      <c r="J43" s="14"/>
      <c r="K43" s="14"/>
      <c r="L43" s="14"/>
      <c r="M43" s="14"/>
      <c r="N43" s="14"/>
      <c r="O43" s="14"/>
    </row>
    <row r="44" spans="2:15" ht="18" customHeight="1" thickBot="1" x14ac:dyDescent="0.35">
      <c r="B44" s="395"/>
      <c r="C44" s="396"/>
      <c r="D44" s="396"/>
      <c r="E44" s="396"/>
      <c r="F44" s="396"/>
      <c r="G44" s="396"/>
      <c r="H44" s="397"/>
      <c r="I44" s="14"/>
      <c r="J44" s="14"/>
      <c r="K44" s="14"/>
      <c r="L44" s="14"/>
      <c r="M44" s="14"/>
      <c r="N44" s="14"/>
      <c r="O44" s="14"/>
    </row>
    <row r="45" spans="2:15" ht="18" customHeight="1" thickBot="1" x14ac:dyDescent="0.4">
      <c r="B45" s="43" t="s">
        <v>105</v>
      </c>
      <c r="C45" s="44">
        <f>SUM('Meals - Page 3'!N29:S29)</f>
        <v>0</v>
      </c>
      <c r="D45" s="69"/>
      <c r="E45" s="69"/>
      <c r="F45" s="69"/>
      <c r="G45" s="69"/>
      <c r="H45" s="70"/>
      <c r="I45" s="14"/>
      <c r="J45" s="14"/>
      <c r="K45" s="14"/>
      <c r="L45" s="14"/>
      <c r="M45" s="14"/>
      <c r="N45" s="14"/>
      <c r="O45" s="14"/>
    </row>
    <row r="46" spans="2:15" ht="18" customHeight="1" thickBot="1" x14ac:dyDescent="0.35">
      <c r="B46" s="31"/>
      <c r="C46" s="31"/>
      <c r="D46" s="31"/>
      <c r="E46" s="31"/>
      <c r="F46" s="31"/>
      <c r="G46" s="31"/>
      <c r="H46" s="31"/>
      <c r="I46" s="14"/>
      <c r="J46" s="14"/>
      <c r="K46" s="14"/>
      <c r="L46" s="14"/>
      <c r="M46" s="14"/>
      <c r="N46" s="14"/>
      <c r="O46" s="14"/>
    </row>
    <row r="47" spans="2:15" ht="18" customHeight="1" x14ac:dyDescent="0.25">
      <c r="B47" s="392" t="s">
        <v>20</v>
      </c>
      <c r="C47" s="393"/>
      <c r="D47" s="393"/>
      <c r="E47" s="393"/>
      <c r="F47" s="393"/>
      <c r="G47" s="393"/>
      <c r="H47" s="394"/>
      <c r="I47" s="163">
        <f>PRODUCT(C18:C19)</f>
        <v>0</v>
      </c>
      <c r="J47" s="54"/>
      <c r="K47" s="54"/>
      <c r="L47" s="54"/>
      <c r="M47" s="54"/>
      <c r="N47" s="54"/>
      <c r="O47" s="54"/>
    </row>
    <row r="48" spans="2:15" ht="18" customHeight="1" thickBot="1" x14ac:dyDescent="0.3">
      <c r="B48" s="395"/>
      <c r="C48" s="396"/>
      <c r="D48" s="396"/>
      <c r="E48" s="396"/>
      <c r="F48" s="396"/>
      <c r="G48" s="396"/>
      <c r="H48" s="397"/>
      <c r="I48" s="54"/>
      <c r="J48" s="54"/>
      <c r="K48" s="54"/>
      <c r="L48" s="54"/>
      <c r="M48" s="54"/>
      <c r="N48" s="54"/>
      <c r="O48" s="54"/>
    </row>
    <row r="49" spans="2:15" ht="20.25" customHeight="1" thickBot="1" x14ac:dyDescent="0.35">
      <c r="B49" s="64" t="s">
        <v>27</v>
      </c>
      <c r="C49" s="65">
        <f ca="1">SUMIF('Lodging - Page 2'!C17:D66,"No",'Lodging - Page 2'!K17:K66)</f>
        <v>0</v>
      </c>
      <c r="D49" s="51"/>
      <c r="E49" s="66"/>
      <c r="F49" s="66"/>
      <c r="G49" s="66"/>
      <c r="H49" s="67"/>
      <c r="I49" s="14"/>
      <c r="J49" s="14"/>
      <c r="K49" s="14"/>
      <c r="L49" s="14"/>
      <c r="M49" s="54"/>
      <c r="N49" s="54"/>
      <c r="O49" s="54"/>
    </row>
    <row r="50" spans="2:15" ht="18.75" customHeight="1" x14ac:dyDescent="0.3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54"/>
      <c r="N50" s="54"/>
      <c r="O50" s="54"/>
    </row>
    <row r="51" spans="2:15" ht="16.5" customHeight="1" x14ac:dyDescent="0.3">
      <c r="B51" s="401" t="s">
        <v>78</v>
      </c>
      <c r="C51" s="401"/>
      <c r="D51" s="401"/>
      <c r="E51" s="401"/>
      <c r="F51" s="401"/>
      <c r="G51" s="401"/>
      <c r="H51" s="401"/>
      <c r="I51" s="14"/>
      <c r="J51" s="14"/>
      <c r="K51" s="14"/>
      <c r="L51" s="14"/>
      <c r="M51" s="54"/>
      <c r="N51" s="54"/>
      <c r="O51" s="54"/>
    </row>
    <row r="52" spans="2:15" ht="16.5" customHeight="1" x14ac:dyDescent="0.3">
      <c r="B52" s="401"/>
      <c r="C52" s="401"/>
      <c r="D52" s="401"/>
      <c r="E52" s="401"/>
      <c r="F52" s="401"/>
      <c r="G52" s="401"/>
      <c r="H52" s="401"/>
      <c r="I52" s="14"/>
      <c r="J52" s="14"/>
      <c r="K52" s="14"/>
      <c r="L52" s="14"/>
      <c r="M52" s="54"/>
      <c r="N52" s="54"/>
      <c r="O52" s="54"/>
    </row>
    <row r="53" spans="2:15" ht="16.5" customHeight="1" x14ac:dyDescent="0.3">
      <c r="B53" s="401"/>
      <c r="C53" s="401"/>
      <c r="D53" s="401"/>
      <c r="E53" s="401"/>
      <c r="F53" s="401"/>
      <c r="G53" s="401"/>
      <c r="H53" s="401"/>
      <c r="I53" s="14"/>
      <c r="J53" s="14"/>
      <c r="K53" s="14"/>
      <c r="L53" s="14"/>
      <c r="M53" s="54"/>
      <c r="N53" s="54"/>
      <c r="O53" s="54"/>
    </row>
    <row r="54" spans="2:15" x14ac:dyDescent="0.25">
      <c r="B54" s="401"/>
      <c r="C54" s="401"/>
      <c r="D54" s="401"/>
      <c r="E54" s="401"/>
      <c r="F54" s="401"/>
      <c r="G54" s="401"/>
      <c r="H54" s="401"/>
      <c r="I54" s="54"/>
      <c r="J54" s="54"/>
      <c r="K54" s="54"/>
      <c r="L54" s="54"/>
      <c r="M54" s="54"/>
      <c r="N54" s="54"/>
      <c r="O54" s="54"/>
    </row>
    <row r="55" spans="2:15" ht="15" customHeight="1" x14ac:dyDescent="0.25">
      <c r="B55" s="77" t="s">
        <v>133</v>
      </c>
      <c r="C55" s="390">
        <f>'Begin Here- Page 1'!B7</f>
        <v>0</v>
      </c>
      <c r="D55" s="390"/>
      <c r="E55" s="390"/>
      <c r="F55" s="390"/>
      <c r="G55" s="390"/>
      <c r="H55" s="390"/>
      <c r="I55" s="54"/>
      <c r="J55" s="54"/>
      <c r="K55" s="54"/>
      <c r="L55" s="54"/>
      <c r="M55" s="54"/>
      <c r="N55" s="54"/>
      <c r="O55" s="54"/>
    </row>
    <row r="56" spans="2:15" ht="15" customHeight="1" x14ac:dyDescent="0.25">
      <c r="B56" s="77" t="s">
        <v>130</v>
      </c>
      <c r="C56" s="391">
        <f>'Begin Here- Page 1'!C7</f>
        <v>0</v>
      </c>
      <c r="D56" s="391"/>
      <c r="E56" s="391"/>
      <c r="F56" s="391"/>
      <c r="G56" s="391"/>
      <c r="H56" s="391"/>
      <c r="I56" s="54"/>
      <c r="J56" s="54"/>
      <c r="K56" s="54"/>
      <c r="L56" s="54"/>
      <c r="M56" s="54"/>
      <c r="N56" s="54"/>
      <c r="O56" s="54"/>
    </row>
    <row r="57" spans="2:15" ht="15" customHeight="1" x14ac:dyDescent="0.25">
      <c r="B57" s="77" t="s">
        <v>135</v>
      </c>
      <c r="C57" s="391">
        <f>'Begin Here- Page 1'!D7</f>
        <v>0</v>
      </c>
      <c r="D57" s="391"/>
      <c r="E57" s="391"/>
      <c r="F57" s="391"/>
      <c r="G57" s="391"/>
      <c r="H57" s="391"/>
      <c r="I57" s="54"/>
      <c r="J57" s="54"/>
      <c r="K57" s="54"/>
      <c r="L57" s="54"/>
      <c r="M57" s="54"/>
      <c r="N57" s="54"/>
      <c r="O57" s="54"/>
    </row>
    <row r="58" spans="2:15" x14ac:dyDescent="0.25">
      <c r="B58" s="55"/>
      <c r="C58" s="56"/>
      <c r="D58" s="56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</row>
    <row r="59" spans="2:15" x14ac:dyDescent="0.25">
      <c r="B59" s="55"/>
      <c r="C59" s="56"/>
      <c r="D59" s="56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</row>
    <row r="60" spans="2:15" x14ac:dyDescent="0.25">
      <c r="B60" s="55"/>
      <c r="C60" s="56"/>
      <c r="D60" s="56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</row>
    <row r="62" spans="2:15" x14ac:dyDescent="0.3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pans="2:15" x14ac:dyDescent="0.3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pans="2:15" x14ac:dyDescent="0.3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spans="2:15" x14ac:dyDescent="0.3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pans="2:15" x14ac:dyDescent="0.3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pans="2:15" x14ac:dyDescent="0.3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</sheetData>
  <sheetProtection algorithmName="SHA-512" hashValue="qBMmDxAWwnGztIqf2+09xJURUcxQxcgJ+dUEnHjAh6feiafXTUbcNKVf5a48u1ur+A6GORbhx3Ij3yVGB00P5Q==" saltValue="6IfhB0ASv9vIp6+PRsZe7A==" spinCount="100000" sheet="1" selectLockedCells="1"/>
  <mergeCells count="19">
    <mergeCell ref="E37:H37"/>
    <mergeCell ref="B37:C37"/>
    <mergeCell ref="B35:H36"/>
    <mergeCell ref="E39:G39"/>
    <mergeCell ref="B43:H44"/>
    <mergeCell ref="E41:G41"/>
    <mergeCell ref="E38:G38"/>
    <mergeCell ref="B1:H1"/>
    <mergeCell ref="B2:H4"/>
    <mergeCell ref="E14:H14"/>
    <mergeCell ref="B12:H13"/>
    <mergeCell ref="B6:H6"/>
    <mergeCell ref="B14:C14"/>
    <mergeCell ref="C55:H55"/>
    <mergeCell ref="C56:H56"/>
    <mergeCell ref="C57:H57"/>
    <mergeCell ref="B47:H48"/>
    <mergeCell ref="E40:G40"/>
    <mergeCell ref="B51:H54"/>
  </mergeCells>
  <pageMargins left="0.25" right="0.25" top="0.75" bottom="0.75" header="0.3" footer="0.3"/>
  <pageSetup scale="54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B1:F49"/>
  <sheetViews>
    <sheetView workbookViewId="0">
      <selection activeCell="E22" sqref="E22"/>
    </sheetView>
  </sheetViews>
  <sheetFormatPr defaultColWidth="8.85546875" defaultRowHeight="15.75" x14ac:dyDescent="0.25"/>
  <cols>
    <col min="1" max="1" width="3.140625" style="94" customWidth="1"/>
    <col min="2" max="2" width="22.85546875" style="94" bestFit="1" customWidth="1"/>
    <col min="3" max="3" width="55.42578125" style="94" customWidth="1"/>
    <col min="4" max="4" width="10.85546875" style="95" bestFit="1" customWidth="1"/>
    <col min="5" max="5" width="9.28515625" style="94" bestFit="1" customWidth="1"/>
    <col min="6" max="6" width="76.85546875" style="96" bestFit="1" customWidth="1"/>
    <col min="7" max="16384" width="8.85546875" style="94"/>
  </cols>
  <sheetData>
    <row r="1" spans="2:6" ht="6" customHeight="1" x14ac:dyDescent="0.25">
      <c r="B1" s="1"/>
      <c r="C1" s="1"/>
      <c r="D1" s="2"/>
      <c r="E1" s="1"/>
      <c r="F1" s="3"/>
    </row>
    <row r="2" spans="2:6" ht="15" x14ac:dyDescent="0.25">
      <c r="B2" s="1"/>
      <c r="C2" s="4" t="s">
        <v>13</v>
      </c>
      <c r="D2" s="4" t="s">
        <v>14</v>
      </c>
      <c r="E2" s="4" t="s">
        <v>15</v>
      </c>
      <c r="F2" s="3"/>
    </row>
    <row r="3" spans="2:6" x14ac:dyDescent="0.25">
      <c r="B3" s="1"/>
      <c r="C3" s="81">
        <f>'Begin Here- Page 1'!B7</f>
        <v>0</v>
      </c>
      <c r="D3" s="5">
        <f>'Begin Here- Page 1'!D7-'Begin Here- Page 1'!C7</f>
        <v>0</v>
      </c>
      <c r="E3" s="11">
        <f>'Begin Here- Page 1'!F7</f>
        <v>0</v>
      </c>
      <c r="F3" s="3"/>
    </row>
    <row r="4" spans="2:6" x14ac:dyDescent="0.25">
      <c r="B4" s="1"/>
      <c r="C4" s="1"/>
      <c r="D4" s="2"/>
      <c r="E4" s="1"/>
      <c r="F4" s="3"/>
    </row>
    <row r="5" spans="2:6" ht="15" x14ac:dyDescent="0.25">
      <c r="B5" s="6" t="s">
        <v>16</v>
      </c>
      <c r="C5" s="6" t="s">
        <v>17</v>
      </c>
      <c r="D5" s="7" t="s">
        <v>18</v>
      </c>
      <c r="E5" s="1"/>
      <c r="F5" s="8" t="s">
        <v>19</v>
      </c>
    </row>
    <row r="6" spans="2:6" x14ac:dyDescent="0.25">
      <c r="B6" s="9" t="s">
        <v>20</v>
      </c>
      <c r="C6" s="9" t="s">
        <v>21</v>
      </c>
      <c r="D6" s="10">
        <v>0</v>
      </c>
      <c r="E6" s="1"/>
      <c r="F6" s="3" t="s">
        <v>22</v>
      </c>
    </row>
    <row r="7" spans="2:6" x14ac:dyDescent="0.25">
      <c r="B7" s="9" t="s">
        <v>20</v>
      </c>
      <c r="C7" s="9" t="s">
        <v>23</v>
      </c>
      <c r="D7" s="10">
        <v>0</v>
      </c>
      <c r="E7" s="1"/>
      <c r="F7" s="3" t="s">
        <v>22</v>
      </c>
    </row>
    <row r="8" spans="2:6" x14ac:dyDescent="0.25">
      <c r="B8" s="9" t="s">
        <v>20</v>
      </c>
      <c r="C8" s="9" t="s">
        <v>24</v>
      </c>
      <c r="D8" s="10">
        <v>0</v>
      </c>
      <c r="E8" s="1"/>
      <c r="F8" s="3" t="s">
        <v>22</v>
      </c>
    </row>
    <row r="9" spans="2:6" x14ac:dyDescent="0.25">
      <c r="B9" s="9" t="s">
        <v>20</v>
      </c>
      <c r="C9" s="9" t="s">
        <v>25</v>
      </c>
      <c r="D9" s="10">
        <v>1</v>
      </c>
      <c r="E9" s="1"/>
      <c r="F9" s="3" t="s">
        <v>26</v>
      </c>
    </row>
    <row r="10" spans="2:6" ht="16.5" thickBot="1" x14ac:dyDescent="0.3">
      <c r="B10" s="173" t="s">
        <v>20</v>
      </c>
      <c r="C10" s="173" t="s">
        <v>27</v>
      </c>
      <c r="D10" s="174">
        <f ca="1">'Summary - Page 4'!C49</f>
        <v>0</v>
      </c>
      <c r="E10" s="1"/>
      <c r="F10" s="3" t="s">
        <v>28</v>
      </c>
    </row>
    <row r="11" spans="2:6" x14ac:dyDescent="0.25">
      <c r="B11" s="175" t="s">
        <v>29</v>
      </c>
      <c r="C11" s="175" t="s">
        <v>30</v>
      </c>
      <c r="D11" s="176">
        <f>'Summary - Page 4'!C16</f>
        <v>0</v>
      </c>
      <c r="E11" s="1"/>
      <c r="F11" s="3"/>
    </row>
    <row r="12" spans="2:6" x14ac:dyDescent="0.25">
      <c r="B12" s="9" t="s">
        <v>29</v>
      </c>
      <c r="C12" s="9" t="s">
        <v>31</v>
      </c>
      <c r="D12" s="5">
        <f>'Summary - Page 4'!C21</f>
        <v>0</v>
      </c>
      <c r="E12" s="1"/>
      <c r="F12" s="3"/>
    </row>
    <row r="13" spans="2:6" x14ac:dyDescent="0.25">
      <c r="B13" s="9" t="s">
        <v>29</v>
      </c>
      <c r="C13" s="9" t="s">
        <v>32</v>
      </c>
      <c r="D13" s="5">
        <f>'Summary - Page 4'!C22</f>
        <v>0</v>
      </c>
      <c r="E13" s="1"/>
      <c r="F13" s="3"/>
    </row>
    <row r="14" spans="2:6" x14ac:dyDescent="0.25">
      <c r="B14" s="9" t="s">
        <v>29</v>
      </c>
      <c r="C14" s="9" t="s">
        <v>33</v>
      </c>
      <c r="D14" s="5">
        <f>'Summary - Page 4'!C23</f>
        <v>0</v>
      </c>
      <c r="E14" s="1"/>
      <c r="F14" s="3"/>
    </row>
    <row r="15" spans="2:6" x14ac:dyDescent="0.25">
      <c r="B15" s="9" t="s">
        <v>29</v>
      </c>
      <c r="C15" s="9" t="s">
        <v>34</v>
      </c>
      <c r="D15" s="5">
        <f>'Summary - Page 4'!C24</f>
        <v>0</v>
      </c>
      <c r="E15" s="1"/>
      <c r="F15" s="3"/>
    </row>
    <row r="16" spans="2:6" x14ac:dyDescent="0.25">
      <c r="B16" s="9" t="s">
        <v>29</v>
      </c>
      <c r="C16" s="9" t="s">
        <v>35</v>
      </c>
      <c r="D16" s="5">
        <f>'Summary - Page 4'!C25</f>
        <v>0</v>
      </c>
      <c r="E16" s="1"/>
      <c r="F16" s="3"/>
    </row>
    <row r="17" spans="2:6" x14ac:dyDescent="0.25">
      <c r="B17" s="9" t="s">
        <v>29</v>
      </c>
      <c r="C17" s="9" t="s">
        <v>36</v>
      </c>
      <c r="D17" s="5">
        <f>'Summary - Page 4'!C26</f>
        <v>0</v>
      </c>
      <c r="E17" s="1"/>
      <c r="F17" s="82" t="s">
        <v>115</v>
      </c>
    </row>
    <row r="18" spans="2:6" x14ac:dyDescent="0.25">
      <c r="B18" s="9" t="s">
        <v>29</v>
      </c>
      <c r="C18" s="9" t="s">
        <v>37</v>
      </c>
      <c r="D18" s="5">
        <f>'Summary - Page 4'!C18</f>
        <v>0</v>
      </c>
      <c r="E18" s="1"/>
      <c r="F18" s="3"/>
    </row>
    <row r="19" spans="2:6" x14ac:dyDescent="0.25">
      <c r="B19" s="9" t="s">
        <v>29</v>
      </c>
      <c r="C19" s="9" t="s">
        <v>38</v>
      </c>
      <c r="D19" s="5">
        <f>'Summary - Page 4'!C19</f>
        <v>0</v>
      </c>
      <c r="E19" s="1"/>
      <c r="F19" s="82" t="s">
        <v>123</v>
      </c>
    </row>
    <row r="20" spans="2:6" x14ac:dyDescent="0.25">
      <c r="B20" s="9" t="s">
        <v>29</v>
      </c>
      <c r="C20" s="9" t="s">
        <v>39</v>
      </c>
      <c r="D20" s="5">
        <f>'Summary - Page 4'!C28</f>
        <v>0</v>
      </c>
      <c r="E20" s="1"/>
      <c r="F20" s="3"/>
    </row>
    <row r="21" spans="2:6" x14ac:dyDescent="0.25">
      <c r="B21" s="9" t="s">
        <v>29</v>
      </c>
      <c r="C21" s="9" t="s">
        <v>40</v>
      </c>
      <c r="D21" s="5">
        <f>'Summary - Page 4'!C29</f>
        <v>0</v>
      </c>
      <c r="E21" s="1"/>
      <c r="F21" s="3"/>
    </row>
    <row r="22" spans="2:6" x14ac:dyDescent="0.25">
      <c r="B22" s="9" t="s">
        <v>29</v>
      </c>
      <c r="C22" s="9" t="s">
        <v>41</v>
      </c>
      <c r="D22" s="5">
        <f>'Summary - Page 4'!C30</f>
        <v>0</v>
      </c>
      <c r="E22" s="1"/>
      <c r="F22" s="3"/>
    </row>
    <row r="23" spans="2:6" x14ac:dyDescent="0.25">
      <c r="B23" s="9" t="s">
        <v>29</v>
      </c>
      <c r="C23" s="9" t="s">
        <v>42</v>
      </c>
      <c r="D23" s="5">
        <f>'Summary - Page 4'!C31</f>
        <v>0</v>
      </c>
      <c r="E23" s="1"/>
      <c r="F23" s="3"/>
    </row>
    <row r="24" spans="2:6" x14ac:dyDescent="0.25">
      <c r="B24" s="9" t="s">
        <v>29</v>
      </c>
      <c r="C24" s="9" t="s">
        <v>43</v>
      </c>
      <c r="D24" s="5">
        <f>'Summary - Page 4'!C32</f>
        <v>0</v>
      </c>
      <c r="E24" s="1"/>
      <c r="F24" s="3"/>
    </row>
    <row r="25" spans="2:6" x14ac:dyDescent="0.25">
      <c r="B25" s="9" t="s">
        <v>29</v>
      </c>
      <c r="C25" s="9" t="s">
        <v>44</v>
      </c>
      <c r="D25" s="5">
        <f>'Summary - Page 4'!C33</f>
        <v>0</v>
      </c>
      <c r="E25" s="1"/>
      <c r="F25" s="82" t="s">
        <v>124</v>
      </c>
    </row>
    <row r="26" spans="2:6" x14ac:dyDescent="0.25">
      <c r="B26" s="9" t="s">
        <v>45</v>
      </c>
      <c r="C26" s="9" t="s">
        <v>46</v>
      </c>
      <c r="D26" s="11">
        <f>SUM('Summary - Page 4'!C16:C33)</f>
        <v>0</v>
      </c>
      <c r="E26" s="1"/>
      <c r="F26" s="3"/>
    </row>
    <row r="27" spans="2:6" ht="16.5" thickBot="1" x14ac:dyDescent="0.3">
      <c r="B27" s="173" t="s">
        <v>47</v>
      </c>
      <c r="C27" s="173" t="s">
        <v>48</v>
      </c>
      <c r="D27" s="177">
        <f>SUM('Summary - Page 4'!C16:C33)</f>
        <v>0</v>
      </c>
      <c r="E27" s="1"/>
      <c r="F27" s="3"/>
    </row>
    <row r="28" spans="2:6" x14ac:dyDescent="0.25">
      <c r="B28" s="175" t="s">
        <v>29</v>
      </c>
      <c r="C28" s="175" t="s">
        <v>49</v>
      </c>
      <c r="D28" s="176">
        <f>'Summary - Page 4'!H19</f>
        <v>0</v>
      </c>
      <c r="E28" s="1"/>
      <c r="F28" s="3"/>
    </row>
    <row r="29" spans="2:6" x14ac:dyDescent="0.25">
      <c r="B29" s="9" t="s">
        <v>45</v>
      </c>
      <c r="C29" s="9" t="s">
        <v>50</v>
      </c>
      <c r="D29" s="11">
        <f>'Summary - Page 4'!H19</f>
        <v>0</v>
      </c>
      <c r="E29" s="1"/>
      <c r="F29" s="3"/>
    </row>
    <row r="30" spans="2:6" x14ac:dyDescent="0.25">
      <c r="B30" s="9" t="s">
        <v>47</v>
      </c>
      <c r="C30" s="9" t="s">
        <v>51</v>
      </c>
      <c r="D30" s="11">
        <f>'Summary - Page 4'!H19</f>
        <v>0</v>
      </c>
      <c r="E30" s="1"/>
      <c r="F30" s="3"/>
    </row>
    <row r="31" spans="2:6" x14ac:dyDescent="0.25">
      <c r="B31" s="9" t="s">
        <v>29</v>
      </c>
      <c r="C31" s="9" t="s">
        <v>118</v>
      </c>
      <c r="D31" s="11">
        <f>'Summary - Page 4'!H18</f>
        <v>0</v>
      </c>
      <c r="E31" s="1"/>
      <c r="F31" s="3"/>
    </row>
    <row r="32" spans="2:6" x14ac:dyDescent="0.25">
      <c r="B32" s="9" t="s">
        <v>45</v>
      </c>
      <c r="C32" s="9" t="s">
        <v>53</v>
      </c>
      <c r="D32" s="11">
        <f>'Summary - Page 4'!H18</f>
        <v>0</v>
      </c>
      <c r="E32" s="1"/>
      <c r="F32" s="3"/>
    </row>
    <row r="33" spans="2:6" x14ac:dyDescent="0.25">
      <c r="B33" s="9" t="s">
        <v>47</v>
      </c>
      <c r="C33" s="9" t="s">
        <v>54</v>
      </c>
      <c r="D33" s="11">
        <f>'Summary - Page 4'!H18</f>
        <v>0</v>
      </c>
      <c r="E33" s="1"/>
      <c r="F33" s="3"/>
    </row>
    <row r="34" spans="2:6" x14ac:dyDescent="0.25">
      <c r="B34" s="9" t="s">
        <v>29</v>
      </c>
      <c r="C34" s="9" t="s">
        <v>55</v>
      </c>
      <c r="D34" s="11">
        <f>'Summary - Page 4'!H17</f>
        <v>0</v>
      </c>
      <c r="E34" s="1"/>
      <c r="F34" s="3"/>
    </row>
    <row r="35" spans="2:6" x14ac:dyDescent="0.25">
      <c r="B35" s="9" t="s">
        <v>45</v>
      </c>
      <c r="C35" s="9" t="s">
        <v>56</v>
      </c>
      <c r="D35" s="11">
        <f>'Summary - Page 4'!H17</f>
        <v>0</v>
      </c>
      <c r="E35" s="1"/>
      <c r="F35" s="3"/>
    </row>
    <row r="36" spans="2:6" x14ac:dyDescent="0.25">
      <c r="B36" s="9" t="s">
        <v>47</v>
      </c>
      <c r="C36" s="9" t="s">
        <v>57</v>
      </c>
      <c r="D36" s="11">
        <f>'Summary - Page 4'!H17</f>
        <v>0</v>
      </c>
      <c r="E36" s="1"/>
      <c r="F36" s="3"/>
    </row>
    <row r="37" spans="2:6" ht="16.5" thickBot="1" x14ac:dyDescent="0.3">
      <c r="B37" s="173" t="s">
        <v>45</v>
      </c>
      <c r="C37" s="173" t="s">
        <v>58</v>
      </c>
      <c r="D37" s="177">
        <f>'Summary - Page 4'!H16</f>
        <v>0</v>
      </c>
      <c r="E37" s="1"/>
      <c r="F37" s="3"/>
    </row>
    <row r="38" spans="2:6" x14ac:dyDescent="0.25">
      <c r="B38" s="175" t="s">
        <v>59</v>
      </c>
      <c r="C38" s="175" t="s">
        <v>119</v>
      </c>
      <c r="D38" s="176">
        <f>'Summary - Page 4'!C38</f>
        <v>0</v>
      </c>
      <c r="E38" s="1"/>
      <c r="F38" s="3"/>
    </row>
    <row r="39" spans="2:6" x14ac:dyDescent="0.25">
      <c r="B39" s="9"/>
      <c r="C39" s="9" t="s">
        <v>120</v>
      </c>
      <c r="D39" s="11">
        <f>'Summary - Page 4'!H39</f>
        <v>0</v>
      </c>
      <c r="E39" s="1"/>
      <c r="F39" s="3"/>
    </row>
    <row r="40" spans="2:6" x14ac:dyDescent="0.25">
      <c r="B40" s="9" t="s">
        <v>59</v>
      </c>
      <c r="C40" s="9" t="s">
        <v>122</v>
      </c>
      <c r="D40" s="11">
        <f>'Summary - Page 4'!C39+'Summary - Page 4'!C40</f>
        <v>0</v>
      </c>
      <c r="E40" s="1"/>
      <c r="F40" s="3"/>
    </row>
    <row r="41" spans="2:6" x14ac:dyDescent="0.25">
      <c r="B41" s="9"/>
      <c r="C41" s="9" t="s">
        <v>121</v>
      </c>
      <c r="D41" s="11">
        <f>'Summary - Page 4'!H41</f>
        <v>0</v>
      </c>
      <c r="E41" s="1"/>
      <c r="F41" s="3"/>
    </row>
    <row r="42" spans="2:6" x14ac:dyDescent="0.25">
      <c r="B42" s="9" t="s">
        <v>59</v>
      </c>
      <c r="C42" s="9" t="s">
        <v>139</v>
      </c>
      <c r="D42" s="11">
        <f>(SUMPRODUCT('Lodging - Page 2'!N8:'Lodging - Page 2'!N66,'Lodging - Page 2'!Q8:'Lodging - Page 2'!Q66))+('Lodging - Page 2'!N67)+(SUM('Meals - Page 3'!C23:'Meals - Page 3'!H23))+(SUM('Meals - Page 3'!N29:'Meals - Page 3'!S29))</f>
        <v>0</v>
      </c>
      <c r="E42" s="1"/>
      <c r="F42" s="82"/>
    </row>
    <row r="43" spans="2:6" x14ac:dyDescent="0.25">
      <c r="B43" s="9" t="s">
        <v>59</v>
      </c>
      <c r="C43" s="9" t="s">
        <v>140</v>
      </c>
      <c r="D43" s="11">
        <f>SUM('Meals - Page 3'!C12:H12,'Meals - Page 3'!C20:H20)</f>
        <v>0</v>
      </c>
      <c r="E43" s="1"/>
      <c r="F43" s="82"/>
    </row>
    <row r="44" spans="2:6" x14ac:dyDescent="0.25">
      <c r="B44" s="9" t="s">
        <v>59</v>
      </c>
      <c r="C44" s="9" t="s">
        <v>141</v>
      </c>
      <c r="D44" s="11">
        <f>SUM('Meals - Page 3'!C13:H13,'Meals - Page 3'!C21:H21)</f>
        <v>0</v>
      </c>
      <c r="E44" s="1"/>
      <c r="F44" s="82"/>
    </row>
    <row r="45" spans="2:6" x14ac:dyDescent="0.25">
      <c r="B45" s="157"/>
      <c r="C45" s="157" t="s">
        <v>142</v>
      </c>
      <c r="D45" s="11">
        <f>SUM('Meals - Page 3'!C14:H14,'Meals - Page 3'!C22:H22)</f>
        <v>0</v>
      </c>
      <c r="E45" s="1"/>
      <c r="F45" s="82"/>
    </row>
    <row r="46" spans="2:6" x14ac:dyDescent="0.25">
      <c r="B46" s="9"/>
      <c r="C46" s="9" t="s">
        <v>143</v>
      </c>
      <c r="D46" s="11">
        <f>(SUMPRODUCT('Lodging - Page 2'!O8:'Lodging - Page 2'!O66,'Lodging - Page 2'!Q8:'Lodging - Page 2'!Q66))+('Lodging - Page 2'!O67)+(SUM('Meals - Page 3'!N23:'Meals - Page 3'!S23))</f>
        <v>0</v>
      </c>
      <c r="E46" s="1"/>
      <c r="F46" s="82"/>
    </row>
    <row r="47" spans="2:6" x14ac:dyDescent="0.25">
      <c r="B47" s="9"/>
      <c r="C47" s="9" t="s">
        <v>144</v>
      </c>
      <c r="D47" s="11">
        <f>SUM('Meals - Page 3'!N12:S12,'Meals - Page 3'!N20:S20)</f>
        <v>0</v>
      </c>
      <c r="E47" s="1"/>
      <c r="F47" s="82"/>
    </row>
    <row r="48" spans="2:6" x14ac:dyDescent="0.25">
      <c r="B48" s="9"/>
      <c r="C48" s="9" t="s">
        <v>145</v>
      </c>
      <c r="D48" s="11">
        <f>SUM('Meals - Page 3'!N13:S13,'Meals - Page 3'!N21:S21)</f>
        <v>0</v>
      </c>
      <c r="E48" s="1"/>
      <c r="F48" s="82"/>
    </row>
    <row r="49" spans="2:6" x14ac:dyDescent="0.25">
      <c r="B49" s="9"/>
      <c r="C49" s="9" t="s">
        <v>146</v>
      </c>
      <c r="D49" s="11">
        <f>SUM('Meals - Page 3'!N14:S14,'Meals - Page 3'!N22:S22)</f>
        <v>0</v>
      </c>
      <c r="E49" s="1"/>
      <c r="F49" s="82"/>
    </row>
  </sheetData>
  <sheetProtection selectLockedCells="1"/>
  <pageMargins left="0.7" right="0.7" top="0.75" bottom="0.75" header="0.3" footer="0.3"/>
  <pageSetup scale="5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Begin Here- Page 1</vt:lpstr>
      <vt:lpstr>Lodging - Page 2</vt:lpstr>
      <vt:lpstr>Meals - Page 3</vt:lpstr>
      <vt:lpstr>Summary - Page 4</vt:lpstr>
      <vt:lpstr>Office Use Only</vt:lpstr>
      <vt:lpstr>'Begin Here- Page 1'!Print_Area</vt:lpstr>
      <vt:lpstr>'Lodging - Page 2'!Print_Area</vt:lpstr>
      <vt:lpstr>'Meals - Page 3'!Print_Area</vt:lpstr>
      <vt:lpstr>'Summary - Page 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Harnish</dc:creator>
  <cp:lastModifiedBy>Suzanne Harnish</cp:lastModifiedBy>
  <cp:lastPrinted>2019-07-03T18:37:38Z</cp:lastPrinted>
  <dcterms:created xsi:type="dcterms:W3CDTF">2016-11-16T21:55:00Z</dcterms:created>
  <dcterms:modified xsi:type="dcterms:W3CDTF">2022-02-28T19:39:15Z</dcterms:modified>
</cp:coreProperties>
</file>