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U:\Suzanne's Stuff\ALL RETREAT PLANNING DOCUMENTS\"/>
    </mc:Choice>
  </mc:AlternateContent>
  <xr:revisionPtr revIDLastSave="0" documentId="13_ncr:1_{693B8352-8578-43BC-87AA-AE723A2A6CED}" xr6:coauthVersionLast="47" xr6:coauthVersionMax="47" xr10:uidLastSave="{00000000-0000-0000-0000-000000000000}"/>
  <bookViews>
    <workbookView xWindow="-110" yWindow="-110" windowWidth="38620" windowHeight="21100" tabRatio="874" xr2:uid="{00000000-000D-0000-FFFF-FFFF00000000}"/>
  </bookViews>
  <sheets>
    <sheet name="Begin Here- Page 1" sheetId="6" r:id="rId1"/>
    <sheet name="Lodging - Page 2" sheetId="4" r:id="rId2"/>
    <sheet name="Meals - Page 3" sheetId="7" r:id="rId3"/>
    <sheet name="Summary - Page 4" sheetId="8" r:id="rId4"/>
    <sheet name="Office Use Only" sheetId="2" state="hidden" r:id="rId5"/>
  </sheets>
  <definedNames>
    <definedName name="_xlnm.Print_Area" localSheetId="0">'Begin Here- Page 1'!$A$1:$F$10</definedName>
    <definedName name="_xlnm.Print_Area" localSheetId="1">'Lodging - Page 2'!$B$1:$R$94</definedName>
    <definedName name="_xlnm.Print_Area" localSheetId="2">'Meals - Page 3'!$B$1:$U$40</definedName>
    <definedName name="_xlnm.Print_Area" localSheetId="3">'Summary - Page 4'!$B$1:$H$66</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6" i="4" l="1"/>
  <c r="K35" i="4"/>
  <c r="H45" i="8"/>
  <c r="C45" i="8"/>
  <c r="C46" i="8"/>
  <c r="P85" i="4"/>
  <c r="O85" i="4"/>
  <c r="I85" i="4"/>
  <c r="H85" i="4"/>
  <c r="F85" i="4"/>
  <c r="G85" i="4"/>
  <c r="C21" i="8" l="1"/>
  <c r="C22" i="8"/>
  <c r="C8" i="8"/>
  <c r="K31" i="4"/>
  <c r="K32" i="4"/>
  <c r="K30" i="4"/>
  <c r="K25" i="4"/>
  <c r="K26" i="4"/>
  <c r="K27" i="4"/>
  <c r="K24" i="4"/>
  <c r="C87" i="4"/>
  <c r="C88" i="4"/>
  <c r="C89" i="4"/>
  <c r="K17" i="4"/>
  <c r="K7" i="4"/>
  <c r="D26" i="2" l="1"/>
  <c r="C48" i="8"/>
  <c r="D43" i="2" s="1"/>
  <c r="P21" i="4"/>
  <c r="H50" i="8"/>
  <c r="D45" i="2" s="1"/>
  <c r="C50" i="8"/>
  <c r="T71" i="4"/>
  <c r="T72" i="4"/>
  <c r="T73" i="4"/>
  <c r="T74" i="4"/>
  <c r="T75" i="4"/>
  <c r="T76" i="4"/>
  <c r="T77" i="4"/>
  <c r="T78" i="4"/>
  <c r="T79" i="4"/>
  <c r="T80" i="4"/>
  <c r="T81" i="4"/>
  <c r="T82" i="4"/>
  <c r="T70" i="4"/>
  <c r="T40" i="4"/>
  <c r="T41" i="4"/>
  <c r="T42" i="4"/>
  <c r="T43" i="4"/>
  <c r="T44" i="4"/>
  <c r="T45" i="4"/>
  <c r="T46" i="4"/>
  <c r="T47" i="4"/>
  <c r="T48" i="4"/>
  <c r="T49" i="4"/>
  <c r="T50" i="4"/>
  <c r="T51" i="4"/>
  <c r="T52" i="4"/>
  <c r="T53" i="4"/>
  <c r="T54" i="4"/>
  <c r="T55" i="4"/>
  <c r="T56" i="4"/>
  <c r="T57" i="4"/>
  <c r="T58" i="4"/>
  <c r="T59" i="4"/>
  <c r="T60" i="4"/>
  <c r="T61" i="4"/>
  <c r="T62" i="4"/>
  <c r="T63" i="4"/>
  <c r="T64" i="4"/>
  <c r="T65" i="4"/>
  <c r="T39" i="4"/>
  <c r="T18" i="4"/>
  <c r="T19" i="4"/>
  <c r="T20" i="4"/>
  <c r="T17" i="4"/>
  <c r="P83" i="4"/>
  <c r="O83" i="4"/>
  <c r="P66" i="4"/>
  <c r="O66" i="4"/>
  <c r="O21" i="4"/>
  <c r="P13" i="4"/>
  <c r="H44" i="8" s="1"/>
  <c r="D38" i="2" s="1"/>
  <c r="O13" i="4"/>
  <c r="C44" i="8" s="1"/>
  <c r="D37" i="2" s="1"/>
  <c r="C58" i="8"/>
  <c r="D10" i="2" s="1"/>
  <c r="C54" i="8"/>
  <c r="H48" i="8"/>
  <c r="D47" i="2" s="1"/>
  <c r="H49" i="8"/>
  <c r="D48" i="2" s="1"/>
  <c r="H47" i="8"/>
  <c r="D46" i="2" s="1"/>
  <c r="C49" i="8"/>
  <c r="D44" i="2" s="1"/>
  <c r="C47" i="8"/>
  <c r="D42" i="2" s="1"/>
  <c r="W2" i="7"/>
  <c r="W27" i="7" s="1"/>
  <c r="V2" i="7"/>
  <c r="V27" i="7" s="1"/>
  <c r="U2" i="7"/>
  <c r="U18" i="7" s="1"/>
  <c r="K71" i="4"/>
  <c r="K72" i="4"/>
  <c r="K73" i="4"/>
  <c r="K74" i="4"/>
  <c r="K75" i="4"/>
  <c r="K76" i="4"/>
  <c r="K77" i="4"/>
  <c r="K78" i="4"/>
  <c r="K79" i="4"/>
  <c r="K80" i="4"/>
  <c r="K81" i="4"/>
  <c r="K82" i="4"/>
  <c r="K70" i="4"/>
  <c r="K40" i="4"/>
  <c r="K41" i="4"/>
  <c r="K42" i="4"/>
  <c r="K43" i="4"/>
  <c r="K44" i="4"/>
  <c r="K45" i="4"/>
  <c r="K46" i="4"/>
  <c r="K47" i="4"/>
  <c r="K48" i="4"/>
  <c r="K49" i="4"/>
  <c r="K50" i="4"/>
  <c r="K51" i="4"/>
  <c r="K52" i="4"/>
  <c r="K53" i="4"/>
  <c r="K54" i="4"/>
  <c r="K55" i="4"/>
  <c r="K56" i="4"/>
  <c r="K57" i="4"/>
  <c r="K58" i="4"/>
  <c r="K59" i="4"/>
  <c r="K60" i="4"/>
  <c r="K61" i="4"/>
  <c r="K62" i="4"/>
  <c r="K63" i="4"/>
  <c r="K64" i="4"/>
  <c r="K65" i="4"/>
  <c r="K39" i="4"/>
  <c r="K18" i="4"/>
  <c r="K19" i="4"/>
  <c r="K20" i="4"/>
  <c r="K8" i="4"/>
  <c r="K9" i="4"/>
  <c r="K10" i="4"/>
  <c r="K11" i="4"/>
  <c r="K12" i="4"/>
  <c r="S2" i="7"/>
  <c r="F18" i="7" s="1"/>
  <c r="C16" i="8"/>
  <c r="D11" i="2" s="1"/>
  <c r="H18" i="8"/>
  <c r="E3" i="2"/>
  <c r="D3" i="2"/>
  <c r="C3" i="2"/>
  <c r="D31" i="7"/>
  <c r="T2" i="7"/>
  <c r="G7" i="8" s="1"/>
  <c r="D33" i="7"/>
  <c r="D32" i="7"/>
  <c r="R2" i="7"/>
  <c r="E10" i="7" s="1"/>
  <c r="Q2" i="7"/>
  <c r="D7" i="8" s="1"/>
  <c r="P2" i="7"/>
  <c r="P10" i="7" s="1"/>
  <c r="C66" i="8"/>
  <c r="C65" i="8"/>
  <c r="C64" i="8"/>
  <c r="C34" i="8" l="1"/>
  <c r="D22" i="2" s="1"/>
  <c r="C35" i="8"/>
  <c r="D23" i="2" s="1"/>
  <c r="C33" i="8"/>
  <c r="D21" i="2" s="1"/>
  <c r="C32" i="8"/>
  <c r="D20" i="2" s="1"/>
  <c r="C37" i="8"/>
  <c r="D25" i="2" s="1"/>
  <c r="C36" i="8"/>
  <c r="D24" i="2" s="1"/>
  <c r="C19" i="8"/>
  <c r="D19" i="2" s="1"/>
  <c r="C25" i="8"/>
  <c r="D12" i="2" s="1"/>
  <c r="D27" i="2"/>
  <c r="J10" i="7"/>
  <c r="H16" i="8"/>
  <c r="D36" i="2" s="1"/>
  <c r="H17" i="8"/>
  <c r="D35" i="2" s="1"/>
  <c r="D41" i="2"/>
  <c r="C18" i="8"/>
  <c r="D18" i="2" s="1"/>
  <c r="C30" i="8"/>
  <c r="D17" i="2" s="1"/>
  <c r="D39" i="2"/>
  <c r="C27" i="8"/>
  <c r="D14" i="2" s="1"/>
  <c r="C28" i="8"/>
  <c r="D15" i="2" s="1"/>
  <c r="C29" i="8"/>
  <c r="D16" i="2" s="1"/>
  <c r="C26" i="8"/>
  <c r="D13" i="2" s="1"/>
  <c r="D40" i="2"/>
  <c r="K21" i="4"/>
  <c r="K83" i="4"/>
  <c r="B58" i="8"/>
  <c r="K66" i="4"/>
  <c r="K13" i="4"/>
  <c r="J7" i="8"/>
  <c r="I7" i="8"/>
  <c r="U10" i="7"/>
  <c r="S10" i="7"/>
  <c r="S18" i="7"/>
  <c r="H10" i="7"/>
  <c r="F10" i="7"/>
  <c r="G10" i="7"/>
  <c r="U27" i="7"/>
  <c r="R18" i="7"/>
  <c r="T18" i="7"/>
  <c r="S27" i="7"/>
  <c r="Q10" i="7"/>
  <c r="F7" i="8"/>
  <c r="H18" i="7"/>
  <c r="E18" i="7"/>
  <c r="R27" i="7"/>
  <c r="G18" i="7"/>
  <c r="H7" i="8"/>
  <c r="T27" i="7"/>
  <c r="R10" i="7"/>
  <c r="E7" i="8"/>
  <c r="T10" i="7"/>
  <c r="C18" i="7"/>
  <c r="Q18" i="7"/>
  <c r="C10" i="7"/>
  <c r="D10" i="7"/>
  <c r="D18" i="7"/>
  <c r="P18" i="7"/>
  <c r="I10" i="7"/>
  <c r="V10" i="7"/>
  <c r="Q27" i="7"/>
  <c r="V18" i="7"/>
  <c r="C7" i="8"/>
  <c r="I18" i="7"/>
  <c r="P27" i="7"/>
  <c r="W10" i="7"/>
  <c r="J18" i="7"/>
  <c r="W18" i="7"/>
  <c r="D32" i="2"/>
  <c r="D30" i="2"/>
  <c r="D31" i="2"/>
  <c r="K85" i="4" l="1"/>
  <c r="P4" i="7" s="1"/>
  <c r="D33" i="2"/>
  <c r="D34" i="2"/>
  <c r="D28" i="2"/>
  <c r="D29" i="2"/>
  <c r="P5" i="7" l="1"/>
  <c r="C9" i="8"/>
  <c r="Q3" i="7" l="1"/>
  <c r="D8" i="8" s="1"/>
  <c r="C10" i="8"/>
  <c r="Q4" i="7" l="1"/>
  <c r="D9" i="8" s="1"/>
  <c r="Q5" i="7" l="1"/>
  <c r="R3" i="7" s="1"/>
  <c r="E8" i="8" s="1"/>
  <c r="D10" i="8" l="1"/>
  <c r="R4" i="7"/>
  <c r="E9" i="8" s="1"/>
  <c r="R5" i="7" l="1"/>
  <c r="E10" i="8" s="1"/>
  <c r="S3" i="7" l="1"/>
  <c r="F8" i="8" l="1"/>
  <c r="S4" i="7"/>
  <c r="F9" i="8" l="1"/>
  <c r="S5" i="7"/>
  <c r="F10" i="8" l="1"/>
  <c r="T3" i="7"/>
  <c r="G8" i="8" s="1"/>
  <c r="T4" i="7" l="1"/>
  <c r="G9" i="8" s="1"/>
  <c r="T5" i="7" l="1"/>
  <c r="G10" i="8" s="1"/>
  <c r="U3" i="7" l="1"/>
  <c r="H8" i="8" s="1"/>
  <c r="U4" i="7" l="1"/>
  <c r="H9" i="8" s="1"/>
  <c r="U5" i="7" l="1"/>
  <c r="H10" i="8" l="1"/>
  <c r="V3" i="7"/>
  <c r="I8" i="8" l="1"/>
  <c r="V4" i="7"/>
  <c r="I9" i="8" s="1"/>
  <c r="V5" i="7" l="1"/>
  <c r="W3" i="7" l="1"/>
  <c r="J8" i="8" s="1"/>
  <c r="I10" i="8"/>
  <c r="W4" i="7" l="1"/>
  <c r="W5" i="7" s="1"/>
  <c r="J10" i="8" s="1"/>
  <c r="J9" i="8" l="1"/>
</calcChain>
</file>

<file path=xl/sharedStrings.xml><?xml version="1.0" encoding="utf-8"?>
<sst xmlns="http://schemas.openxmlformats.org/spreadsheetml/2006/main" count="358" uniqueCount="208">
  <si>
    <t>Bunk House</t>
  </si>
  <si>
    <t># of beds</t>
  </si>
  <si>
    <t>Bunk #1</t>
  </si>
  <si>
    <t>Bunk #2</t>
  </si>
  <si>
    <t>Bunk #3</t>
  </si>
  <si>
    <t>Bunk #4</t>
  </si>
  <si>
    <t>Bunk #5</t>
  </si>
  <si>
    <t>Bunk #6</t>
  </si>
  <si>
    <t>Breakfast</t>
  </si>
  <si>
    <t>Lunch</t>
  </si>
  <si>
    <t>Dinner</t>
  </si>
  <si>
    <t>Private Rooms</t>
  </si>
  <si>
    <t>Lodges</t>
  </si>
  <si>
    <t>Group Name</t>
  </si>
  <si>
    <t># Nights</t>
  </si>
  <si>
    <t># Meals</t>
  </si>
  <si>
    <t>Sub-Group</t>
  </si>
  <si>
    <t>Item</t>
  </si>
  <si>
    <t>Quantity</t>
  </si>
  <si>
    <t>Notes</t>
  </si>
  <si>
    <t>DISCOUNTS</t>
  </si>
  <si>
    <t>GROUP LEADER STAYS FREE (FACILITY DISCOUNT)</t>
  </si>
  <si>
    <t>Entered by Guest Services Coordinator</t>
  </si>
  <si>
    <t>GROUP LEADER STAYS FREE (LODGING DISCOUNT)</t>
  </si>
  <si>
    <t>GROUP LEADER STAYS FREE (MEAL DISCOUNT)</t>
  </si>
  <si>
    <t>SECURITY DEPOSIT (REFUNDANBLE IN NO DAMAGES)</t>
  </si>
  <si>
    <t>Entered by Sales Coordinator</t>
  </si>
  <si>
    <t>NO LINENS DISCOUNT</t>
  </si>
  <si>
    <t>Calculated from "No" selected by each lodging type</t>
  </si>
  <si>
    <t>OE-LGR LODGING FEES</t>
  </si>
  <si>
    <t>BUNKS (NO LINENS) - X NIGHTS</t>
  </si>
  <si>
    <t>LODGES 1X OCC (INCL. LINENS) - X NIGHTS</t>
  </si>
  <si>
    <t>LODGES 2X OCC (INCL. LINENS) - X NIGHTS</t>
  </si>
  <si>
    <t>LODGES 3X OCC (INCL. LINENS) - X NIGHTS</t>
  </si>
  <si>
    <t>LODGES 4X OCC (INCL. LINENS) - X NIGHTS</t>
  </si>
  <si>
    <t>LODGES 5X OCC (INCL. LINENS) - X NIGHTS</t>
  </si>
  <si>
    <t>LODGES 6X OCC (INCL. LINENS) - X NIGHTS</t>
  </si>
  <si>
    <t>PRIVATE ROOMS 1X OCC (INCL. LINENS) - X NIGHTS</t>
  </si>
  <si>
    <t>PRIVATE ROOMS 2X OCC (INCL. LINENS) - X NIGHTS</t>
  </si>
  <si>
    <t>ALL MEAL RATES</t>
  </si>
  <si>
    <t>ADULT - X MEAL PACKAGE</t>
  </si>
  <si>
    <t>OE-GR FACILITY FEES</t>
  </si>
  <si>
    <t>ADULT FACILITY USE - X NIGHTS</t>
  </si>
  <si>
    <t>CHILD LODGING (8-12 YRS)</t>
  </si>
  <si>
    <t>CHILD 8-12 YRS - X MEAL PACKAGE</t>
  </si>
  <si>
    <t>CHILD 8-12 YRS FACILITY USE - X NIGHTS</t>
  </si>
  <si>
    <t>CHILD 4-7 YRS LODGING (INCL. LINENS) - X NIGHTS</t>
  </si>
  <si>
    <t>CHILD 4-7 YRS - X MEAL PACKAGE</t>
  </si>
  <si>
    <t>CHILD 4-7 YRS FACILITY USE - X NIGHTS</t>
  </si>
  <si>
    <t>CHILD 1-3 YRS - X MEAL PACKAGE</t>
  </si>
  <si>
    <t>OE PARTIAL/CHILD</t>
  </si>
  <si>
    <t>22-</t>
  </si>
  <si>
    <t>29-</t>
  </si>
  <si>
    <t>31-</t>
  </si>
  <si>
    <t>Total</t>
  </si>
  <si>
    <t>109 (ADA)</t>
  </si>
  <si>
    <t>110 (ADA)</t>
  </si>
  <si>
    <t>Arrival Date</t>
  </si>
  <si>
    <t>Departure Date</t>
  </si>
  <si>
    <t>Event Name</t>
  </si>
  <si>
    <t># of nights</t>
  </si>
  <si>
    <t xml:space="preserve"> </t>
  </si>
  <si>
    <t>Guests ages 4-7</t>
  </si>
  <si>
    <t>Guests ages 8+</t>
  </si>
  <si>
    <t>This is the Last Page. You're all done! Please SAVE the worksheet and SEND to Refreshing Mountain.</t>
  </si>
  <si>
    <t>Final Numbers Spreadsheet - FULL TIME GUESTS</t>
  </si>
  <si>
    <t>BUNKS</t>
  </si>
  <si>
    <t xml:space="preserve">PRIVATE ROOMS 1X OCC </t>
  </si>
  <si>
    <t xml:space="preserve">PRIVATE ROOMS 2X OCC </t>
  </si>
  <si>
    <t xml:space="preserve">LODGES 1X OCC </t>
  </si>
  <si>
    <t xml:space="preserve">LODGES 2X OCC </t>
  </si>
  <si>
    <t>LODGES 3X OCC</t>
  </si>
  <si>
    <t xml:space="preserve">LODGES 4X OCC </t>
  </si>
  <si>
    <t xml:space="preserve">LODGES 5X OCC </t>
  </si>
  <si>
    <t xml:space="preserve">LODGES 6X OCC </t>
  </si>
  <si>
    <t>CHILD LODGING (4-7 YRS)</t>
  </si>
  <si>
    <t>FULL TIME - ADULTS</t>
  </si>
  <si>
    <t xml:space="preserve">PARTIAL STAY BUNKS </t>
  </si>
  <si>
    <r>
      <t xml:space="preserve">FULL TIME - CHILDREN </t>
    </r>
    <r>
      <rPr>
        <b/>
        <sz val="12"/>
        <rFont val="Trebuchet MS"/>
        <family val="2"/>
      </rPr>
      <t>(attending with their parents)</t>
    </r>
  </si>
  <si>
    <t>PART TIME - CHILDREN (attending with their parents)</t>
  </si>
  <si>
    <t>DAY GUESTS (no meals)</t>
  </si>
  <si>
    <t>PART TIME - ADULTS (8 YRS+)</t>
  </si>
  <si>
    <t>CHILD BUNKS (4-7 YRS)</t>
  </si>
  <si>
    <t>CHILD 8-12 YRS LODGING (INCL. LINENS) - X NIGHTS</t>
  </si>
  <si>
    <t>PARTIAL STAY BUNKS (NO LINENS) ages 8+</t>
  </si>
  <si>
    <t>PARTIAL STAY BUNKS (NO LINENS) ages 4-7</t>
  </si>
  <si>
    <t>PARTIAL STAY LODGE/CABIN/PR (INCL. LINENS) ages 4-7</t>
  </si>
  <si>
    <t>PARTIAL STAY LODGE/CABIN/PR (INCL. LINENS) ages 8+</t>
  </si>
  <si>
    <t>Start Date:</t>
  </si>
  <si>
    <t xml:space="preserve"> End Date:</t>
  </si>
  <si>
    <t>Name:</t>
  </si>
  <si>
    <t xml:space="preserve"> Name:</t>
  </si>
  <si>
    <t xml:space="preserve"> Start Date:</t>
  </si>
  <si>
    <t>End Date:</t>
  </si>
  <si>
    <t>PARTIAL STAY FACILITY USE (ages 8+)</t>
  </si>
  <si>
    <t>PARTIAL STAY BREAKFAST (ages 8+)</t>
  </si>
  <si>
    <t>PARTIAL STAY LUNCH (ages 8+)</t>
  </si>
  <si>
    <t>PARTIAL STAY DINNER (ages 8+)</t>
  </si>
  <si>
    <t>PARTIAL STAY FACILITY USE (ages 4-7)</t>
  </si>
  <si>
    <t>PARTIAL STAY BREAKFAST (ages 4-7)</t>
  </si>
  <si>
    <t>PARTIAL STAY LUNCH (ages 4-7)</t>
  </si>
  <si>
    <t>PARTIAL STAY DINNER (ages 4-7)</t>
  </si>
  <si>
    <t>Each Lodge has 4 beds total. 2 Queen and 2 Bunk Beds.</t>
  </si>
  <si>
    <t>Each Cabin has 7 beds total. 1 Queen, 4 Bunk Beds, 1 Futon, and 1 Reclining chair.</t>
  </si>
  <si>
    <t xml:space="preserve">*Ages 
8-12 </t>
  </si>
  <si>
    <t xml:space="preserve">*Ages 
4-7 </t>
  </si>
  <si>
    <t>*Ages   4-7</t>
  </si>
  <si>
    <t>No Linens/Towels</t>
  </si>
  <si>
    <r>
      <rPr>
        <sz val="11"/>
        <rFont val="Trebuchet MS"/>
        <family val="2"/>
      </rPr>
      <t xml:space="preserve">Linens/Towels? </t>
    </r>
    <r>
      <rPr>
        <sz val="11"/>
        <color rgb="FF49701E"/>
        <rFont val="Trebuchet MS"/>
        <family val="2"/>
      </rPr>
      <t>Please select.</t>
    </r>
  </si>
  <si>
    <t>*Only list children ages 4-12 who are attending WITH a parent. If they are not attending with a parent, list them in the 13+ catagory.</t>
  </si>
  <si>
    <t>Adults and Ages 13+</t>
  </si>
  <si>
    <t>This is a Summary of your FULL TIME GUESTS for each meal from the previous page (adults and children combined).</t>
  </si>
  <si>
    <t>MEALS PAGE - 3</t>
  </si>
  <si>
    <t>Lodging - Page 2</t>
  </si>
  <si>
    <t>Page 1</t>
  </si>
  <si>
    <t>Summary - Page 4</t>
  </si>
  <si>
    <t>PART TIME GUESTS - OVERNIGHT</t>
  </si>
  <si>
    <t>PART TIME GUESTS - DAY - WITH MEALS</t>
  </si>
  <si>
    <r>
      <rPr>
        <b/>
        <i/>
        <sz val="14"/>
        <color theme="1"/>
        <rFont val="Trebuchet MS"/>
        <family val="2"/>
      </rPr>
      <t xml:space="preserve">Instructions: </t>
    </r>
    <r>
      <rPr>
        <i/>
        <sz val="14"/>
        <color theme="1"/>
        <rFont val="Trebuchet MS"/>
        <family val="2"/>
      </rPr>
      <t>From the Lodging Page, you indicated the following Part Time Guests - Overnight. Please tally which meals they will eat according to their ages. (You do not need to tally ages 1-3).</t>
    </r>
  </si>
  <si>
    <r>
      <rPr>
        <b/>
        <i/>
        <sz val="14"/>
        <rFont val="Trebuchet MS"/>
        <family val="2"/>
      </rPr>
      <t>Instructions:</t>
    </r>
    <r>
      <rPr>
        <i/>
        <sz val="14"/>
        <rFont val="Trebuchet MS"/>
        <family val="2"/>
      </rPr>
      <t xml:space="preserve"> If you have Part Time Guests coming for the DAY (not overnight), indicate which meals they will eat according to their ages.  (You do not need to tally ages 1-3).</t>
    </r>
  </si>
  <si>
    <t>LODGING - FULL TIME</t>
  </si>
  <si>
    <t>You do not need to fill anything out on this page. This is a summary of everything you filled out on the previous pages.</t>
  </si>
  <si>
    <t>This box addes your FULL TIME and PART TIME guests together</t>
  </si>
  <si>
    <t>PARTIAL STAY BREAKFAST</t>
  </si>
  <si>
    <t>PARTIAL STAY LUNCH</t>
  </si>
  <si>
    <t>PARTIAL STAY DINNER</t>
  </si>
  <si>
    <t>Event Total</t>
  </si>
  <si>
    <t>CHILD LODGING (1-3 YRS) - (No Charge)</t>
  </si>
  <si>
    <t>MISCELLANEOUS</t>
  </si>
  <si>
    <t>PART TIME - Lodging, Meals &amp; Facility Use</t>
  </si>
  <si>
    <t>DAY GUESTS -No Meals</t>
  </si>
  <si>
    <t>PARTIAL STAY BREAKFAST (4-7 YRS)</t>
  </si>
  <si>
    <t>PARTIAL STAY LUNCH (4-7 YRS)</t>
  </si>
  <si>
    <t>PARTIAL STAY DINNER (4-7 YRS)</t>
  </si>
  <si>
    <t>Total Partial Nights</t>
  </si>
  <si>
    <t xml:space="preserve">PARTIAL STAY FACILITIES FEE </t>
  </si>
  <si>
    <t>PARTIAL STAY FACILITIES FEE  (4-7 YRS)</t>
  </si>
  <si>
    <t>without 1-3</t>
  </si>
  <si>
    <t>Male / Female</t>
  </si>
  <si>
    <t>Cabins</t>
  </si>
  <si>
    <t>PART TIME GUESTS - DAY - (NO MEALS OR OVERNIGHT)</t>
  </si>
  <si>
    <r>
      <rPr>
        <b/>
        <i/>
        <sz val="14"/>
        <color theme="1"/>
        <rFont val="Trebuchet MS"/>
        <family val="2"/>
      </rPr>
      <t>Instructions:</t>
    </r>
    <r>
      <rPr>
        <i/>
        <sz val="14"/>
        <color theme="1"/>
        <rFont val="Trebuchet MS"/>
        <family val="2"/>
      </rPr>
      <t xml:space="preserve"> Part Time Guests coming for 3+ hours must pay the Facilities Fee to be on Refreshing Mtn. grounds (even if they are not eating meals/staying overnight). List ages 8+ in this section. (Reminder: All guests on site over a meal MUST purchase that meal which means they would go above in Section 2).</t>
    </r>
  </si>
  <si>
    <t>First Floor</t>
  </si>
  <si>
    <t>Second Floor</t>
  </si>
  <si>
    <t>Farmhouse Room</t>
  </si>
  <si>
    <t>1 Queen Bed</t>
  </si>
  <si>
    <t>1 King Bed</t>
  </si>
  <si>
    <t>Linens/Towels Included</t>
  </si>
  <si>
    <t>Adults Only</t>
  </si>
  <si>
    <t>21 (ADA)</t>
  </si>
  <si>
    <t>PART TIME GUESTS</t>
  </si>
  <si>
    <t>FULL TIME GUESTS</t>
  </si>
  <si>
    <r>
      <rPr>
        <b/>
        <sz val="14"/>
        <rFont val="Trebuchet MS"/>
        <family val="2"/>
      </rPr>
      <t xml:space="preserve">Instructions: </t>
    </r>
    <r>
      <rPr>
        <sz val="12"/>
        <rFont val="Trebuchet MS"/>
        <family val="2"/>
      </rPr>
      <t>Full time guests who are staying for the whole event go into this section. The spreadsheet will automatically count these guests for all meals (which you'll eventually see on the last page).</t>
    </r>
  </si>
  <si>
    <r>
      <rPr>
        <b/>
        <sz val="14"/>
        <color theme="1"/>
        <rFont val="Trebuchet MS"/>
        <family val="2"/>
      </rPr>
      <t xml:space="preserve">Instructions: </t>
    </r>
    <r>
      <rPr>
        <sz val="12"/>
        <color theme="1"/>
        <rFont val="Trebuchet MS"/>
        <family val="2"/>
      </rPr>
      <t>Part time guests who are staying part of the event go into this yellow section. You will also need to list these guests on the next page/Meal Page because they are not automatically counted into the meals.</t>
    </r>
  </si>
  <si>
    <t>Bunk Total</t>
  </si>
  <si>
    <t>Private Room Total</t>
  </si>
  <si>
    <t>Lodge Total</t>
  </si>
  <si>
    <t>Cabin Total</t>
  </si>
  <si>
    <t>OFF-SITE BNB- 1XOCC (INC. LINENS) - X NIGHTS</t>
  </si>
  <si>
    <t>OFF-SITE BNB- 2XOCC (INC. LINENS) - X NIGHTS)</t>
  </si>
  <si>
    <t>Includes any Occ &gt;5</t>
  </si>
  <si>
    <t>Includes any Occ &gt;2</t>
  </si>
  <si>
    <t>*Ages 8-12</t>
  </si>
  <si>
    <t>Guest Names and Phone Numbers Required For EACH Guest at BNB</t>
  </si>
  <si>
    <t>(Children are not permitted to stay at BNBs)</t>
  </si>
  <si>
    <t>(Part time guests or children are not an option for Off-Site Bed and Breakfasts. Only full-time adults are permitted)</t>
  </si>
  <si>
    <t>List the number of Part Time guests (ages 8+) for each day they are on site. They will pay the Facilities Fee per day that they visit.</t>
  </si>
  <si>
    <r>
      <t xml:space="preserve"># of Meals on Contract </t>
    </r>
    <r>
      <rPr>
        <sz val="10"/>
        <rFont val="Trebuchet MS"/>
        <family val="2"/>
      </rPr>
      <t>(Example: An event with Friday Dinner to Sunday Breakfast would include 5 meals, so you should enter the number 5 below).</t>
    </r>
  </si>
  <si>
    <r>
      <t xml:space="preserve">First Meal </t>
    </r>
    <r>
      <rPr>
        <sz val="10"/>
        <rFont val="Trebuchet MS"/>
        <family val="2"/>
      </rPr>
      <t>(please select from the drop down options)</t>
    </r>
  </si>
  <si>
    <t xml:space="preserve">Guest Names </t>
  </si>
  <si>
    <t>Guest Names</t>
  </si>
  <si>
    <t>Yes - 1 Queen Bed</t>
  </si>
  <si>
    <t>Yes - 1 King Bed</t>
  </si>
  <si>
    <t>The Clay House BnB (Offsite)</t>
  </si>
  <si>
    <t>Seasons BnB (Offsite)</t>
  </si>
  <si>
    <t>Stony Lane The Loft</t>
  </si>
  <si>
    <t>Stony Lane Suite</t>
  </si>
  <si>
    <t>Guest Names and Phone Numbers Required For EACH Guest</t>
  </si>
  <si>
    <t>Stony Lane (Offsite)</t>
  </si>
  <si>
    <t>Bohemian Room</t>
  </si>
  <si>
    <t>Eclectic Room</t>
  </si>
  <si>
    <t>Rustic Room</t>
  </si>
  <si>
    <t>Evergreen Room</t>
  </si>
  <si>
    <t>Magnolia Room</t>
  </si>
  <si>
    <t>Willow Room</t>
  </si>
  <si>
    <t>30 beds</t>
  </si>
  <si>
    <t>54 beds</t>
  </si>
  <si>
    <t>69 beds</t>
  </si>
  <si>
    <t>Yes - 1 King Bed. This room is on the second floor.</t>
  </si>
  <si>
    <t>Yes - 2 bedrooms with shared bathroom. Room 1= 1 King Bed. Room 2= 2 Queen beds and 1 Futon. First floor.</t>
  </si>
  <si>
    <r>
      <rPr>
        <b/>
        <sz val="10"/>
        <color rgb="FFC00000"/>
        <rFont val="Trebuchet MS"/>
        <family val="2"/>
      </rPr>
      <t>*Linens/Towels are NOT provided in Bunk Houses.</t>
    </r>
    <r>
      <rPr>
        <sz val="10"/>
        <color rgb="FFC00000"/>
        <rFont val="Trebuchet MS"/>
        <family val="2"/>
      </rPr>
      <t xml:space="preserve"> Guests must bring bedding, pillows, towels, etc.</t>
    </r>
  </si>
  <si>
    <t xml:space="preserve">CABINS/SUITE 1X OCC </t>
  </si>
  <si>
    <t xml:space="preserve">CABINS/SUITE 2X OCC </t>
  </si>
  <si>
    <t>CABINS/SUITE 3X OCC</t>
  </si>
  <si>
    <t xml:space="preserve">CABINS/SUITE 4X OCC </t>
  </si>
  <si>
    <t xml:space="preserve">CABINS/SUITE 5X OCC </t>
  </si>
  <si>
    <t xml:space="preserve">CABINS/SUITE 6X-8X OCC </t>
  </si>
  <si>
    <t>OFF-SITE BNB/LOFT 1X OCC</t>
  </si>
  <si>
    <t>OFF-SITE BNB/LOFT 2X OCC</t>
  </si>
  <si>
    <t>PARTIAL STAY LODGE/PR/LOFT</t>
  </si>
  <si>
    <t>PARTIAL STAY CABINS/SUITE</t>
  </si>
  <si>
    <t>CHILD LODGE/CABIN/PR/SUITE (4-7 YRS)</t>
  </si>
  <si>
    <t>CABIN/SUITE 1X OCC (INCL. LINENS) - X NIGHTS</t>
  </si>
  <si>
    <t>CABIN/SUITE 2X OCC (INCL. LINENS) - X NIGHTS</t>
  </si>
  <si>
    <t>CABIN/SUITE 3X OCC (INCL. LINENS) - X NIGHTS</t>
  </si>
  <si>
    <t>CABIN/SUITE 4X OCC (INCL. LINENS) - X NIGHTS</t>
  </si>
  <si>
    <t>CABIN/SUITE 5X OCC (INCL. LINENS) - X NIGHTS</t>
  </si>
  <si>
    <t>CABIN/SUITE 6-8X OCC (INCL. LINENS) - X NIGHTS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</si>
</sst>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
    <numFmt numFmtId="165" formatCode="[$-F800]dddd\,\ mmmm\ dd\,\ yyyy"/>
    <numFmt numFmtId="166" formatCode="ddd"/>
    <numFmt numFmtId="167" formatCode="&quot;has&quot;\ 0\ &quot;beds&quot;"/>
    <numFmt numFmtId="168" formatCode="0;;;@"/>
  </numFmts>
  <fonts count="63" x14ac:knownFonts="1">
    <font>
      <sz val="11"/>
      <color theme="1"/>
      <name val="Calibri"/>
      <family val="2"/>
      <scheme val="minor"/>
    </font>
    <font>
      <sz val="10"/>
      <name val="Arial"/>
      <family val="2"/>
    </font>
    <font>
      <sz val="12"/>
      <name val="Arial"/>
      <family val="2"/>
    </font>
    <font>
      <i/>
      <sz val="10"/>
      <name val="Arial"/>
      <family val="2"/>
    </font>
    <font>
      <b/>
      <sz val="11"/>
      <name val="Arial"/>
      <family val="2"/>
    </font>
    <font>
      <b/>
      <i/>
      <sz val="11"/>
      <name val="Arial"/>
      <family val="2"/>
    </font>
    <font>
      <sz val="11"/>
      <color theme="1"/>
      <name val="Calibri"/>
      <family val="2"/>
      <scheme val="minor"/>
    </font>
    <font>
      <sz val="11"/>
      <color rgb="FF006100"/>
      <name val="Calibri"/>
      <family val="2"/>
      <scheme val="minor"/>
    </font>
    <font>
      <i/>
      <sz val="11"/>
      <color rgb="FF7F7F7F"/>
      <name val="Calibri"/>
      <family val="2"/>
      <scheme val="minor"/>
    </font>
    <font>
      <b/>
      <sz val="9"/>
      <name val="Trebuchet MS"/>
      <family val="2"/>
    </font>
    <font>
      <sz val="9"/>
      <name val="Trebuchet MS"/>
      <family val="2"/>
    </font>
    <font>
      <sz val="11"/>
      <color theme="1"/>
      <name val="Trebuchet MS"/>
      <family val="2"/>
    </font>
    <font>
      <sz val="10"/>
      <name val="Trebuchet MS"/>
      <family val="2"/>
    </font>
    <font>
      <b/>
      <sz val="11"/>
      <color theme="1"/>
      <name val="Trebuchet MS"/>
      <family val="2"/>
    </font>
    <font>
      <sz val="9"/>
      <color theme="1"/>
      <name val="Trebuchet MS"/>
      <family val="2"/>
    </font>
    <font>
      <sz val="18"/>
      <color theme="1"/>
      <name val="Trebuchet MS"/>
      <family val="2"/>
    </font>
    <font>
      <b/>
      <sz val="18"/>
      <color theme="0"/>
      <name val="Trebuchet MS"/>
      <family val="2"/>
    </font>
    <font>
      <i/>
      <sz val="16"/>
      <color theme="1"/>
      <name val="Trebuchet MS"/>
      <family val="2"/>
    </font>
    <font>
      <i/>
      <sz val="14"/>
      <color theme="1"/>
      <name val="Trebuchet MS"/>
      <family val="2"/>
    </font>
    <font>
      <b/>
      <i/>
      <sz val="14"/>
      <color theme="1"/>
      <name val="Trebuchet MS"/>
      <family val="2"/>
    </font>
    <font>
      <b/>
      <sz val="12"/>
      <name val="Trebuchet MS"/>
      <family val="2"/>
    </font>
    <font>
      <sz val="12"/>
      <name val="Trebuchet MS"/>
      <family val="2"/>
    </font>
    <font>
      <sz val="12"/>
      <color theme="1"/>
      <name val="Trebuchet MS"/>
      <family val="2"/>
    </font>
    <font>
      <i/>
      <sz val="12"/>
      <color theme="1"/>
      <name val="Trebuchet MS"/>
      <family val="2"/>
    </font>
    <font>
      <b/>
      <i/>
      <sz val="12"/>
      <color theme="1"/>
      <name val="Trebuchet MS"/>
      <family val="2"/>
    </font>
    <font>
      <sz val="11"/>
      <name val="Trebuchet MS"/>
      <family val="2"/>
    </font>
    <font>
      <sz val="22"/>
      <color theme="0"/>
      <name val="Trebuchet MS"/>
      <family val="2"/>
    </font>
    <font>
      <b/>
      <i/>
      <sz val="11"/>
      <name val="Trebuchet MS"/>
      <family val="2"/>
    </font>
    <font>
      <i/>
      <sz val="10"/>
      <name val="Trebuchet MS"/>
      <family val="2"/>
    </font>
    <font>
      <b/>
      <sz val="18"/>
      <name val="Trebuchet MS"/>
      <family val="2"/>
    </font>
    <font>
      <b/>
      <sz val="16"/>
      <name val="Trebuchet MS"/>
      <family val="2"/>
    </font>
    <font>
      <b/>
      <sz val="14"/>
      <name val="Trebuchet MS"/>
      <family val="2"/>
    </font>
    <font>
      <b/>
      <sz val="10"/>
      <color theme="1"/>
      <name val="Trebuchet MS"/>
      <family val="2"/>
    </font>
    <font>
      <b/>
      <sz val="26"/>
      <color theme="0"/>
      <name val="Trebuchet MS"/>
      <family val="2"/>
    </font>
    <font>
      <i/>
      <sz val="10"/>
      <color rgb="FFFF0000"/>
      <name val="Arial"/>
      <family val="2"/>
    </font>
    <font>
      <b/>
      <i/>
      <sz val="14"/>
      <name val="Trebuchet MS"/>
      <family val="2"/>
    </font>
    <font>
      <sz val="20"/>
      <name val="Trebuchet MS"/>
      <family val="2"/>
    </font>
    <font>
      <sz val="11"/>
      <color rgb="FF49701E"/>
      <name val="Trebuchet MS"/>
      <family val="2"/>
    </font>
    <font>
      <sz val="18"/>
      <name val="Trebuchet MS"/>
      <family val="2"/>
    </font>
    <font>
      <b/>
      <sz val="12"/>
      <color theme="1"/>
      <name val="Trebuchet MS"/>
      <family val="2"/>
    </font>
    <font>
      <b/>
      <sz val="11"/>
      <color theme="3"/>
      <name val="Calibri"/>
      <family val="2"/>
      <scheme val="minor"/>
    </font>
    <font>
      <sz val="9"/>
      <color rgb="FF49701E"/>
      <name val="Trebuchet MS"/>
      <family val="2"/>
    </font>
    <font>
      <b/>
      <sz val="26"/>
      <name val="Trebuchet MS"/>
      <family val="2"/>
    </font>
    <font>
      <i/>
      <sz val="14"/>
      <name val="Trebuchet MS"/>
      <family val="2"/>
    </font>
    <font>
      <sz val="22"/>
      <name val="Trebuchet MS"/>
      <family val="2"/>
    </font>
    <font>
      <sz val="12"/>
      <color theme="1"/>
      <name val="Calibri"/>
      <family val="2"/>
      <scheme val="minor"/>
    </font>
    <font>
      <b/>
      <sz val="14"/>
      <color theme="1"/>
      <name val="Trebuchet MS"/>
      <family val="2"/>
    </font>
    <font>
      <sz val="16"/>
      <name val="Trebuchet MS"/>
      <family val="2"/>
    </font>
    <font>
      <sz val="10"/>
      <color theme="1"/>
      <name val="Trebuchet MS"/>
      <family val="2"/>
    </font>
    <font>
      <sz val="11"/>
      <color rgb="FF006100"/>
      <name val="Trebuchet MS"/>
      <family val="2"/>
    </font>
    <font>
      <sz val="11"/>
      <color theme="3"/>
      <name val="Trebuchet MS"/>
      <family val="2"/>
    </font>
    <font>
      <b/>
      <sz val="28"/>
      <name val="Trebuchet MS"/>
      <family val="2"/>
    </font>
    <font>
      <b/>
      <sz val="11"/>
      <name val="Trebuchet MS"/>
      <family val="2"/>
    </font>
    <font>
      <i/>
      <sz val="11"/>
      <color rgb="FF7F7F7F"/>
      <name val="Trebuchet MS"/>
      <family val="2"/>
    </font>
    <font>
      <b/>
      <sz val="24"/>
      <name val="Trebuchet MS"/>
      <family val="2"/>
    </font>
    <font>
      <sz val="12"/>
      <color rgb="FF49701E"/>
      <name val="Trebuchet MS"/>
      <family val="2"/>
    </font>
    <font>
      <b/>
      <sz val="20"/>
      <color theme="0"/>
      <name val="Trebuchet MS"/>
      <family val="2"/>
    </font>
    <font>
      <sz val="20"/>
      <color theme="1"/>
      <name val="Trebuchet MS"/>
      <family val="2"/>
    </font>
    <font>
      <b/>
      <sz val="9"/>
      <color rgb="FF3C5B19"/>
      <name val="Trebuchet MS"/>
      <family val="2"/>
    </font>
    <font>
      <sz val="12"/>
      <color rgb="FF005E00"/>
      <name val="Trebuchet MS"/>
      <family val="2"/>
    </font>
    <font>
      <sz val="10"/>
      <color rgb="FFC00000"/>
      <name val="Trebuchet MS"/>
      <family val="2"/>
    </font>
    <font>
      <b/>
      <sz val="10"/>
      <color rgb="FFC00000"/>
      <name val="Trebuchet MS"/>
      <family val="2"/>
    </font>
    <font>
      <b/>
      <sz val="8"/>
      <color theme="0"/>
      <name val="Trebuchet MS"/>
      <family val="2"/>
    </font>
  </fonts>
  <fills count="1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C6EFCE"/>
      </patternFill>
    </fill>
    <fill>
      <patternFill patternType="solid">
        <fgColor theme="4" tint="0.79998168889431442"/>
        <bgColor indexed="65"/>
      </patternFill>
    </fill>
    <fill>
      <patternFill patternType="solid">
        <fgColor rgb="FF002060"/>
        <bgColor indexed="64"/>
      </patternFill>
    </fill>
    <fill>
      <patternFill patternType="solid">
        <fgColor theme="9" tint="-0.499984740745262"/>
        <bgColor indexed="64"/>
      </patternFill>
    </fill>
    <fill>
      <patternFill patternType="solid">
        <fgColor rgb="FFFFF4D1"/>
        <bgColor indexed="64"/>
      </patternFill>
    </fill>
    <fill>
      <patternFill patternType="solid">
        <fgColor rgb="FFFFF5D5"/>
        <bgColor indexed="64"/>
      </patternFill>
    </fill>
    <fill>
      <patternFill patternType="solid">
        <fgColor rgb="FFB0DAAE"/>
        <bgColor indexed="64"/>
      </patternFill>
    </fill>
    <fill>
      <patternFill patternType="solid">
        <fgColor rgb="FFE7F7E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9E6C8"/>
        <bgColor indexed="64"/>
      </patternFill>
    </fill>
    <fill>
      <patternFill patternType="solid">
        <fgColor rgb="FFD4D4D4"/>
        <bgColor indexed="64"/>
      </patternFill>
    </fill>
    <fill>
      <patternFill patternType="solid">
        <fgColor theme="2" tint="-0.749992370372631"/>
        <bgColor indexed="64"/>
      </patternFill>
    </fill>
  </fills>
  <borders count="154">
    <border>
      <left/>
      <right/>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right/>
      <top style="medium">
        <color auto="1"/>
      </top>
      <bottom/>
      <diagonal/>
    </border>
    <border>
      <left style="medium">
        <color auto="1"/>
      </left>
      <right style="medium">
        <color auto="1"/>
      </right>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bottom/>
      <diagonal/>
    </border>
    <border>
      <left style="hair">
        <color auto="1"/>
      </left>
      <right style="hair">
        <color auto="1"/>
      </right>
      <top style="medium">
        <color auto="1"/>
      </top>
      <bottom style="hair">
        <color auto="1"/>
      </bottom>
      <diagonal/>
    </border>
    <border>
      <left/>
      <right style="medium">
        <color auto="1"/>
      </right>
      <top style="medium">
        <color auto="1"/>
      </top>
      <bottom style="hair">
        <color auto="1"/>
      </bottom>
      <diagonal/>
    </border>
    <border>
      <left style="hair">
        <color auto="1"/>
      </left>
      <right style="hair">
        <color auto="1"/>
      </right>
      <top style="hair">
        <color auto="1"/>
      </top>
      <bottom style="hair">
        <color auto="1"/>
      </bottom>
      <diagonal/>
    </border>
    <border>
      <left/>
      <right style="medium">
        <color auto="1"/>
      </right>
      <top style="hair">
        <color auto="1"/>
      </top>
      <bottom style="hair">
        <color auto="1"/>
      </bottom>
      <diagonal/>
    </border>
    <border>
      <left/>
      <right style="medium">
        <color auto="1"/>
      </right>
      <top/>
      <bottom style="medium">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medium">
        <color auto="1"/>
      </right>
      <top style="hair">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top/>
      <bottom style="thin">
        <color auto="1"/>
      </bottom>
      <diagonal/>
    </border>
    <border>
      <left style="medium">
        <color auto="1"/>
      </left>
      <right/>
      <top/>
      <bottom style="medium">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diagonal/>
    </border>
    <border>
      <left/>
      <right/>
      <top/>
      <bottom style="medium">
        <color auto="1"/>
      </bottom>
      <diagonal/>
    </border>
    <border>
      <left/>
      <right style="hair">
        <color auto="1"/>
      </right>
      <top style="medium">
        <color auto="1"/>
      </top>
      <bottom style="hair">
        <color auto="1"/>
      </bottom>
      <diagonal/>
    </border>
    <border>
      <left style="medium">
        <color auto="1"/>
      </left>
      <right/>
      <top/>
      <bottom/>
      <diagonal/>
    </border>
    <border>
      <left/>
      <right style="hair">
        <color auto="1"/>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bottom style="medium">
        <color auto="1"/>
      </bottom>
      <diagonal/>
    </border>
    <border>
      <left style="hair">
        <color auto="1"/>
      </left>
      <right style="medium">
        <color auto="1"/>
      </right>
      <top style="hair">
        <color auto="1"/>
      </top>
      <bottom style="medium">
        <color auto="1"/>
      </bottom>
      <diagonal/>
    </border>
    <border>
      <left style="hair">
        <color indexed="64"/>
      </left>
      <right style="hair">
        <color auto="1"/>
      </right>
      <top style="medium">
        <color auto="1"/>
      </top>
      <bottom/>
      <diagonal/>
    </border>
    <border>
      <left style="hair">
        <color auto="1"/>
      </left>
      <right style="hair">
        <color indexed="64"/>
      </right>
      <top style="hair">
        <color indexed="64"/>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medium">
        <color auto="1"/>
      </right>
      <top style="hair">
        <color auto="1"/>
      </top>
      <bottom/>
      <diagonal/>
    </border>
    <border>
      <left style="medium">
        <color auto="1"/>
      </left>
      <right style="medium">
        <color indexed="64"/>
      </right>
      <top/>
      <bottom style="hair">
        <color auto="1"/>
      </bottom>
      <diagonal/>
    </border>
    <border>
      <left/>
      <right/>
      <top style="hair">
        <color auto="1"/>
      </top>
      <bottom style="hair">
        <color auto="1"/>
      </bottom>
      <diagonal/>
    </border>
    <border>
      <left/>
      <right/>
      <top style="medium">
        <color auto="1"/>
      </top>
      <bottom style="hair">
        <color auto="1"/>
      </bottom>
      <diagonal/>
    </border>
    <border>
      <left/>
      <right/>
      <top style="hair">
        <color auto="1"/>
      </top>
      <bottom/>
      <diagonal/>
    </border>
    <border>
      <left/>
      <right/>
      <top style="hair">
        <color auto="1"/>
      </top>
      <bottom style="medium">
        <color auto="1"/>
      </bottom>
      <diagonal/>
    </border>
    <border>
      <left/>
      <right/>
      <top/>
      <bottom style="hair">
        <color auto="1"/>
      </bottom>
      <diagonal/>
    </border>
    <border>
      <left style="thin">
        <color indexed="64"/>
      </left>
      <right style="medium">
        <color auto="1"/>
      </right>
      <top style="medium">
        <color auto="1"/>
      </top>
      <bottom style="hair">
        <color auto="1"/>
      </bottom>
      <diagonal/>
    </border>
    <border>
      <left/>
      <right style="medium">
        <color indexed="64"/>
      </right>
      <top/>
      <bottom style="hair">
        <color auto="1"/>
      </bottom>
      <diagonal/>
    </border>
    <border>
      <left style="hair">
        <color auto="1"/>
      </left>
      <right style="medium">
        <color auto="1"/>
      </right>
      <top style="medium">
        <color auto="1"/>
      </top>
      <bottom style="medium">
        <color auto="1"/>
      </bottom>
      <diagonal/>
    </border>
    <border>
      <left style="hair">
        <color auto="1"/>
      </left>
      <right style="medium">
        <color auto="1"/>
      </right>
      <top style="medium">
        <color auto="1"/>
      </top>
      <bottom style="hair">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indexed="64"/>
      </left>
      <right style="hair">
        <color auto="1"/>
      </right>
      <top style="medium">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hair">
        <color indexed="64"/>
      </right>
      <top/>
      <bottom/>
      <diagonal/>
    </border>
    <border>
      <left/>
      <right/>
      <top/>
      <bottom style="medium">
        <color theme="4" tint="0.39997558519241921"/>
      </bottom>
      <diagonal/>
    </border>
    <border>
      <left style="hair">
        <color auto="1"/>
      </left>
      <right style="medium">
        <color auto="1"/>
      </right>
      <top/>
      <bottom style="medium">
        <color indexed="64"/>
      </bottom>
      <diagonal/>
    </border>
    <border>
      <left style="hair">
        <color auto="1"/>
      </left>
      <right/>
      <top style="hair">
        <color auto="1"/>
      </top>
      <bottom style="medium">
        <color auto="1"/>
      </bottom>
      <diagonal/>
    </border>
    <border>
      <left style="hair">
        <color indexed="64"/>
      </left>
      <right/>
      <top/>
      <bottom style="medium">
        <color indexed="64"/>
      </bottom>
      <diagonal/>
    </border>
    <border>
      <left style="hair">
        <color indexed="64"/>
      </left>
      <right/>
      <top style="hair">
        <color indexed="64"/>
      </top>
      <bottom/>
      <diagonal/>
    </border>
    <border>
      <left style="hair">
        <color indexed="64"/>
      </left>
      <right style="medium">
        <color auto="1"/>
      </right>
      <top style="hair">
        <color auto="1"/>
      </top>
      <bottom style="hair">
        <color auto="1"/>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diagonal/>
    </border>
    <border>
      <left style="hair">
        <color indexed="64"/>
      </left>
      <right style="hair">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indexed="64"/>
      </left>
      <right/>
      <top style="medium">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medium">
        <color auto="1"/>
      </left>
      <right/>
      <top style="hair">
        <color auto="1"/>
      </top>
      <bottom/>
      <diagonal/>
    </border>
    <border>
      <left/>
      <right style="hair">
        <color auto="1"/>
      </right>
      <top/>
      <bottom/>
      <diagonal/>
    </border>
    <border>
      <left style="medium">
        <color auto="1"/>
      </left>
      <right style="hair">
        <color auto="1"/>
      </right>
      <top style="hair">
        <color auto="1"/>
      </top>
      <bottom/>
      <diagonal/>
    </border>
    <border>
      <left style="hair">
        <color auto="1"/>
      </left>
      <right style="medium">
        <color auto="1"/>
      </right>
      <top/>
      <bottom/>
      <diagonal/>
    </border>
    <border>
      <left style="medium">
        <color auto="1"/>
      </left>
      <right/>
      <top/>
      <bottom style="hair">
        <color auto="1"/>
      </bottom>
      <diagonal/>
    </border>
    <border>
      <left style="medium">
        <color auto="1"/>
      </left>
      <right style="medium">
        <color auto="1"/>
      </right>
      <top style="thin">
        <color indexed="64"/>
      </top>
      <bottom/>
      <diagonal/>
    </border>
    <border>
      <left style="medium">
        <color auto="1"/>
      </left>
      <right style="medium">
        <color auto="1"/>
      </right>
      <top style="thin">
        <color indexed="64"/>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style="thin">
        <color auto="1"/>
      </left>
      <right style="thin">
        <color indexed="64"/>
      </right>
      <top style="medium">
        <color auto="1"/>
      </top>
      <bottom style="medium">
        <color auto="1"/>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auto="1"/>
      </left>
      <right style="thin">
        <color auto="1"/>
      </right>
      <top/>
      <bottom style="medium">
        <color auto="1"/>
      </bottom>
      <diagonal/>
    </border>
    <border>
      <left style="thin">
        <color auto="1"/>
      </left>
      <right style="thin">
        <color indexed="64"/>
      </right>
      <top/>
      <bottom style="medium">
        <color auto="1"/>
      </bottom>
      <diagonal/>
    </border>
    <border>
      <left/>
      <right/>
      <top style="thin">
        <color auto="1"/>
      </top>
      <bottom style="thin">
        <color auto="1"/>
      </bottom>
      <diagonal/>
    </border>
    <border>
      <left style="thin">
        <color indexed="64"/>
      </left>
      <right style="hair">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style="thin">
        <color indexed="64"/>
      </right>
      <top style="medium">
        <color auto="1"/>
      </top>
      <bottom style="hair">
        <color auto="1"/>
      </bottom>
      <diagonal/>
    </border>
    <border>
      <left style="medium">
        <color auto="1"/>
      </left>
      <right style="thin">
        <color indexed="64"/>
      </right>
      <top style="hair">
        <color auto="1"/>
      </top>
      <bottom style="hair">
        <color auto="1"/>
      </bottom>
      <diagonal/>
    </border>
    <border>
      <left style="medium">
        <color auto="1"/>
      </left>
      <right style="thin">
        <color indexed="64"/>
      </right>
      <top style="hair">
        <color auto="1"/>
      </top>
      <bottom style="medium">
        <color auto="1"/>
      </bottom>
      <diagonal/>
    </border>
    <border>
      <left style="medium">
        <color auto="1"/>
      </left>
      <right style="thin">
        <color indexed="64"/>
      </right>
      <top/>
      <bottom/>
      <diagonal/>
    </border>
    <border>
      <left/>
      <right style="hair">
        <color indexed="64"/>
      </right>
      <top style="hair">
        <color indexed="64"/>
      </top>
      <bottom/>
      <diagonal/>
    </border>
    <border>
      <left style="medium">
        <color indexed="64"/>
      </left>
      <right style="thin">
        <color indexed="64"/>
      </right>
      <top style="hair">
        <color auto="1"/>
      </top>
      <bottom/>
      <diagonal/>
    </border>
    <border>
      <left style="medium">
        <color indexed="64"/>
      </left>
      <right style="thin">
        <color indexed="64"/>
      </right>
      <top/>
      <bottom style="hair">
        <color auto="1"/>
      </bottom>
      <diagonal/>
    </border>
    <border>
      <left style="hair">
        <color indexed="64"/>
      </left>
      <right style="hair">
        <color auto="1"/>
      </right>
      <top style="hair">
        <color auto="1"/>
      </top>
      <bottom style="dotted">
        <color indexed="64"/>
      </bottom>
      <diagonal/>
    </border>
    <border>
      <left style="thick">
        <color indexed="64"/>
      </left>
      <right/>
      <top/>
      <bottom/>
      <diagonal/>
    </border>
    <border>
      <left/>
      <right/>
      <top style="thick">
        <color indexed="64"/>
      </top>
      <bottom style="medium">
        <color auto="1"/>
      </bottom>
      <diagonal/>
    </border>
    <border>
      <left style="hair">
        <color auto="1"/>
      </left>
      <right style="hair">
        <color auto="1"/>
      </right>
      <top style="dotted">
        <color indexed="64"/>
      </top>
      <bottom style="thick">
        <color indexed="64"/>
      </bottom>
      <diagonal/>
    </border>
    <border>
      <left/>
      <right style="hair">
        <color auto="1"/>
      </right>
      <top style="dotted">
        <color indexed="64"/>
      </top>
      <bottom style="thick">
        <color indexed="64"/>
      </bottom>
      <diagonal/>
    </border>
    <border>
      <left style="hair">
        <color indexed="64"/>
      </left>
      <right style="thick">
        <color indexed="64"/>
      </right>
      <top style="hair">
        <color indexed="64"/>
      </top>
      <bottom/>
      <diagonal/>
    </border>
    <border>
      <left style="hair">
        <color auto="1"/>
      </left>
      <right style="thick">
        <color indexed="64"/>
      </right>
      <top style="dotted">
        <color indexed="64"/>
      </top>
      <bottom style="thick">
        <color indexed="64"/>
      </bottom>
      <diagonal/>
    </border>
    <border>
      <left style="hair">
        <color auto="1"/>
      </left>
      <right style="thick">
        <color indexed="64"/>
      </right>
      <top style="hair">
        <color auto="1"/>
      </top>
      <bottom style="dotted">
        <color indexed="64"/>
      </bottom>
      <diagonal/>
    </border>
    <border>
      <left style="medium">
        <color auto="1"/>
      </left>
      <right style="medium">
        <color auto="1"/>
      </right>
      <top style="medium">
        <color auto="1"/>
      </top>
      <bottom style="thick">
        <color indexed="64"/>
      </bottom>
      <diagonal/>
    </border>
    <border>
      <left style="thick">
        <color indexed="64"/>
      </left>
      <right style="thick">
        <color indexed="64"/>
      </right>
      <top style="thick">
        <color indexed="64"/>
      </top>
      <bottom/>
      <diagonal/>
    </border>
    <border>
      <left/>
      <right style="thick">
        <color indexed="64"/>
      </right>
      <top/>
      <bottom style="medium">
        <color auto="1"/>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style="medium">
        <color auto="1"/>
      </bottom>
      <diagonal/>
    </border>
    <border>
      <left/>
      <right style="thick">
        <color indexed="64"/>
      </right>
      <top style="thick">
        <color indexed="64"/>
      </top>
      <bottom style="medium">
        <color auto="1"/>
      </bottom>
      <diagonal/>
    </border>
    <border>
      <left style="thick">
        <color indexed="64"/>
      </left>
      <right style="medium">
        <color auto="1"/>
      </right>
      <top style="medium">
        <color auto="1"/>
      </top>
      <bottom style="thick">
        <color indexed="64"/>
      </bottom>
      <diagonal/>
    </border>
    <border>
      <left/>
      <right style="medium">
        <color auto="1"/>
      </right>
      <top style="medium">
        <color auto="1"/>
      </top>
      <bottom style="thick">
        <color indexed="64"/>
      </bottom>
      <diagonal/>
    </border>
    <border>
      <left/>
      <right style="thick">
        <color indexed="64"/>
      </right>
      <top style="medium">
        <color auto="1"/>
      </top>
      <bottom style="thick">
        <color indexed="64"/>
      </bottom>
      <diagonal/>
    </border>
    <border>
      <left/>
      <right style="thick">
        <color indexed="64"/>
      </right>
      <top style="thick">
        <color indexed="64"/>
      </top>
      <bottom/>
      <diagonal/>
    </border>
    <border>
      <left/>
      <right/>
      <top style="thick">
        <color indexed="64"/>
      </top>
      <bottom/>
      <diagonal/>
    </border>
    <border>
      <left style="hair">
        <color auto="1"/>
      </left>
      <right style="thick">
        <color indexed="64"/>
      </right>
      <top/>
      <bottom style="hair">
        <color auto="1"/>
      </bottom>
      <diagonal/>
    </border>
    <border>
      <left style="medium">
        <color auto="1"/>
      </left>
      <right style="thick">
        <color indexed="64"/>
      </right>
      <top style="medium">
        <color auto="1"/>
      </top>
      <bottom style="thick">
        <color indexed="64"/>
      </bottom>
      <diagonal/>
    </border>
    <border>
      <left style="thick">
        <color indexed="64"/>
      </left>
      <right style="thick">
        <color indexed="64"/>
      </right>
      <top/>
      <bottom/>
      <diagonal/>
    </border>
    <border>
      <left style="thick">
        <color indexed="64"/>
      </left>
      <right/>
      <top/>
      <bottom style="medium">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hair">
        <color auto="1"/>
      </left>
      <right style="hair">
        <color indexed="64"/>
      </right>
      <top style="dotted">
        <color indexed="64"/>
      </top>
      <bottom style="dotted">
        <color indexed="64"/>
      </bottom>
      <diagonal/>
    </border>
    <border>
      <left style="hair">
        <color indexed="64"/>
      </left>
      <right style="hair">
        <color auto="1"/>
      </right>
      <top/>
      <bottom style="dotted">
        <color indexed="64"/>
      </bottom>
      <diagonal/>
    </border>
    <border>
      <left style="hair">
        <color indexed="64"/>
      </left>
      <right style="thick">
        <color indexed="64"/>
      </right>
      <top/>
      <bottom/>
      <diagonal/>
    </border>
    <border>
      <left style="hair">
        <color auto="1"/>
      </left>
      <right style="thick">
        <color indexed="64"/>
      </right>
      <top style="dotted">
        <color indexed="64"/>
      </top>
      <bottom style="dotted">
        <color indexed="64"/>
      </bottom>
      <diagonal/>
    </border>
    <border>
      <left style="thin">
        <color indexed="64"/>
      </left>
      <right style="medium">
        <color indexed="64"/>
      </right>
      <top style="hair">
        <color auto="1"/>
      </top>
      <bottom style="medium">
        <color indexed="64"/>
      </bottom>
      <diagonal/>
    </border>
    <border>
      <left/>
      <right style="hair">
        <color auto="1"/>
      </right>
      <top style="dotted">
        <color indexed="64"/>
      </top>
      <bottom style="dotted">
        <color indexed="64"/>
      </bottom>
      <diagonal/>
    </border>
    <border>
      <left/>
      <right style="hair">
        <color auto="1"/>
      </right>
      <top style="thick">
        <color indexed="64"/>
      </top>
      <bottom style="hair">
        <color auto="1"/>
      </bottom>
      <diagonal/>
    </border>
    <border>
      <left/>
      <right style="hair">
        <color auto="1"/>
      </right>
      <top style="hair">
        <color auto="1"/>
      </top>
      <bottom style="dotted">
        <color indexed="64"/>
      </bottom>
      <diagonal/>
    </border>
    <border>
      <left/>
      <right style="hair">
        <color auto="1"/>
      </right>
      <top/>
      <bottom style="thick">
        <color indexed="64"/>
      </bottom>
      <diagonal/>
    </border>
    <border>
      <left style="medium">
        <color indexed="64"/>
      </left>
      <right style="hair">
        <color indexed="64"/>
      </right>
      <top/>
      <bottom style="hair">
        <color auto="1"/>
      </bottom>
      <diagonal/>
    </border>
    <border>
      <left style="hair">
        <color indexed="64"/>
      </left>
      <right/>
      <top/>
      <bottom style="hair">
        <color auto="1"/>
      </bottom>
      <diagonal/>
    </border>
  </borders>
  <cellStyleXfs count="6">
    <xf numFmtId="0" fontId="0" fillId="0" borderId="0"/>
    <xf numFmtId="0" fontId="1" fillId="0" borderId="0"/>
    <xf numFmtId="0" fontId="7" fillId="5" borderId="0" applyNumberFormat="0" applyBorder="0" applyAlignment="0" applyProtection="0"/>
    <xf numFmtId="0" fontId="8" fillId="0" borderId="0" applyNumberFormat="0" applyFill="0" applyBorder="0" applyAlignment="0" applyProtection="0"/>
    <xf numFmtId="0" fontId="6" fillId="6" borderId="0" applyNumberFormat="0" applyBorder="0" applyAlignment="0" applyProtection="0"/>
    <xf numFmtId="0" fontId="40" fillId="0" borderId="66" applyNumberFormat="0" applyFill="0" applyAlignment="0" applyProtection="0"/>
  </cellStyleXfs>
  <cellXfs count="646">
    <xf numFmtId="0" fontId="0" fillId="0" borderId="0" xfId="0"/>
    <xf numFmtId="0" fontId="0" fillId="2" borderId="0" xfId="0" applyFill="1"/>
    <xf numFmtId="0" fontId="2" fillId="2" borderId="0" xfId="0" applyFont="1" applyFill="1" applyAlignment="1">
      <alignment horizontal="center"/>
    </xf>
    <xf numFmtId="0" fontId="3" fillId="2" borderId="0" xfId="0" applyFont="1" applyFill="1" applyAlignment="1">
      <alignment horizontal="left"/>
    </xf>
    <xf numFmtId="0" fontId="4" fillId="2" borderId="25" xfId="0" applyFont="1" applyFill="1" applyBorder="1" applyAlignment="1">
      <alignment horizontal="left"/>
    </xf>
    <xf numFmtId="0" fontId="2" fillId="3" borderId="25" xfId="0" applyFont="1" applyFill="1" applyBorder="1" applyAlignment="1">
      <alignment horizontal="center"/>
    </xf>
    <xf numFmtId="0" fontId="4" fillId="2" borderId="25" xfId="0" applyFont="1" applyFill="1" applyBorder="1" applyAlignment="1">
      <alignment horizontal="center"/>
    </xf>
    <xf numFmtId="0" fontId="5" fillId="2" borderId="28" xfId="0" applyFont="1" applyFill="1" applyBorder="1" applyAlignment="1">
      <alignment horizontal="left"/>
    </xf>
    <xf numFmtId="1" fontId="2" fillId="3" borderId="25" xfId="0" applyNumberFormat="1" applyFont="1" applyFill="1" applyBorder="1" applyAlignment="1">
      <alignment horizontal="center"/>
    </xf>
    <xf numFmtId="0" fontId="11" fillId="2" borderId="0" xfId="0" applyFont="1" applyFill="1"/>
    <xf numFmtId="0" fontId="12" fillId="2" borderId="0" xfId="0" applyFont="1" applyFill="1" applyAlignment="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1" fontId="10" fillId="2" borderId="0" xfId="0" applyNumberFormat="1" applyFont="1" applyFill="1" applyAlignment="1">
      <alignment horizontal="center" vertical="center"/>
    </xf>
    <xf numFmtId="1" fontId="9" fillId="2" borderId="0" xfId="0" applyNumberFormat="1" applyFont="1" applyFill="1" applyAlignment="1">
      <alignment horizontal="center" vertical="center"/>
    </xf>
    <xf numFmtId="0" fontId="12" fillId="2" borderId="0" xfId="0" applyFont="1" applyFill="1" applyAlignment="1">
      <alignment horizontal="center" vertical="center"/>
    </xf>
    <xf numFmtId="0" fontId="11" fillId="2" borderId="0" xfId="0" applyFont="1" applyFill="1" applyAlignment="1">
      <alignment horizontal="center" vertical="center"/>
    </xf>
    <xf numFmtId="0" fontId="25" fillId="4" borderId="2" xfId="0" applyFont="1" applyFill="1" applyBorder="1" applyAlignment="1">
      <alignment horizontal="center" vertical="center" wrapText="1"/>
    </xf>
    <xf numFmtId="0" fontId="25" fillId="4" borderId="2" xfId="0" applyFont="1" applyFill="1" applyBorder="1" applyAlignment="1">
      <alignment horizontal="center" vertical="center"/>
    </xf>
    <xf numFmtId="0" fontId="25" fillId="2" borderId="0" xfId="0" applyFont="1" applyFill="1" applyAlignment="1">
      <alignment horizontal="center" vertical="center"/>
    </xf>
    <xf numFmtId="0" fontId="25" fillId="2" borderId="0" xfId="3" applyFont="1" applyFill="1" applyBorder="1" applyAlignment="1">
      <alignment horizontal="center" vertical="center"/>
    </xf>
    <xf numFmtId="0" fontId="11" fillId="2" borderId="6" xfId="0" applyFont="1" applyFill="1" applyBorder="1"/>
    <xf numFmtId="0" fontId="27" fillId="2" borderId="0" xfId="0" applyFont="1" applyFill="1" applyAlignment="1">
      <alignment horizontal="left"/>
    </xf>
    <xf numFmtId="0" fontId="12" fillId="4" borderId="23" xfId="0" applyFont="1" applyFill="1" applyBorder="1" applyAlignment="1">
      <alignment vertical="center"/>
    </xf>
    <xf numFmtId="0" fontId="28" fillId="2" borderId="36" xfId="0" applyFont="1" applyFill="1" applyBorder="1"/>
    <xf numFmtId="0" fontId="28" fillId="2" borderId="17" xfId="0" applyFont="1" applyFill="1" applyBorder="1"/>
    <xf numFmtId="1" fontId="10" fillId="2" borderId="12" xfId="0" applyNumberFormat="1" applyFont="1" applyFill="1" applyBorder="1" applyAlignment="1">
      <alignment horizontal="center" vertical="center"/>
    </xf>
    <xf numFmtId="0" fontId="11" fillId="4" borderId="2" xfId="4" applyFont="1" applyFill="1" applyBorder="1" applyAlignment="1" applyProtection="1">
      <alignment horizontal="center" vertical="center" wrapText="1"/>
    </xf>
    <xf numFmtId="0" fontId="11" fillId="4" borderId="4" xfId="4" applyFont="1" applyFill="1" applyBorder="1" applyAlignment="1" applyProtection="1">
      <alignment horizontal="center" vertical="center" wrapText="1"/>
    </xf>
    <xf numFmtId="0" fontId="11" fillId="2" borderId="0" xfId="0" applyFont="1" applyFill="1" applyAlignment="1">
      <alignment horizontal="right" vertical="center"/>
    </xf>
    <xf numFmtId="166" fontId="25" fillId="4" borderId="4" xfId="0" applyNumberFormat="1" applyFont="1" applyFill="1" applyBorder="1" applyAlignment="1">
      <alignment horizontal="center" vertical="center"/>
    </xf>
    <xf numFmtId="49" fontId="2" fillId="3" borderId="25" xfId="0" applyNumberFormat="1" applyFont="1" applyFill="1" applyBorder="1" applyAlignment="1">
      <alignment horizontal="left"/>
    </xf>
    <xf numFmtId="0" fontId="34" fillId="2" borderId="0" xfId="0" applyFont="1" applyFill="1" applyAlignment="1">
      <alignment horizontal="left"/>
    </xf>
    <xf numFmtId="0" fontId="11" fillId="2" borderId="0" xfId="0" applyFont="1" applyFill="1" applyAlignment="1">
      <alignment vertical="center"/>
    </xf>
    <xf numFmtId="0" fontId="22" fillId="2" borderId="0" xfId="0" applyFont="1" applyFill="1" applyAlignment="1">
      <alignment horizontal="center" vertical="center"/>
    </xf>
    <xf numFmtId="0" fontId="22" fillId="2" borderId="0" xfId="0" applyFont="1" applyFill="1" applyAlignment="1">
      <alignment vertical="center"/>
    </xf>
    <xf numFmtId="0" fontId="11" fillId="2" borderId="38" xfId="0" applyFont="1" applyFill="1" applyBorder="1"/>
    <xf numFmtId="0" fontId="11" fillId="10" borderId="2" xfId="4" applyFont="1" applyFill="1" applyBorder="1" applyAlignment="1" applyProtection="1">
      <alignment horizontal="center" vertical="center" wrapText="1"/>
    </xf>
    <xf numFmtId="0" fontId="11" fillId="10" borderId="2" xfId="4" applyFont="1" applyFill="1" applyBorder="1" applyAlignment="1" applyProtection="1">
      <alignment horizontal="center" vertical="center"/>
    </xf>
    <xf numFmtId="0" fontId="10" fillId="0" borderId="35" xfId="0" applyFont="1" applyBorder="1" applyAlignment="1" applyProtection="1">
      <alignment horizontal="center" vertical="center" wrapText="1"/>
      <protection locked="0"/>
    </xf>
    <xf numFmtId="0" fontId="39" fillId="2" borderId="0" xfId="0" applyFont="1" applyFill="1" applyAlignment="1">
      <alignment horizontal="center" vertical="center" wrapText="1"/>
    </xf>
    <xf numFmtId="0" fontId="11" fillId="2" borderId="0" xfId="0" applyFont="1" applyFill="1" applyAlignment="1">
      <alignment horizontal="center"/>
    </xf>
    <xf numFmtId="0" fontId="11" fillId="12" borderId="2" xfId="4" applyFont="1" applyFill="1" applyBorder="1" applyAlignment="1" applyProtection="1">
      <alignment horizontal="center" vertical="center" wrapText="1"/>
    </xf>
    <xf numFmtId="0" fontId="11" fillId="12" borderId="10" xfId="4" applyFont="1" applyFill="1" applyBorder="1" applyAlignment="1" applyProtection="1">
      <alignment horizontal="center" vertical="center" wrapText="1"/>
    </xf>
    <xf numFmtId="0" fontId="10" fillId="0" borderId="9" xfId="0" applyFont="1" applyBorder="1" applyAlignment="1" applyProtection="1">
      <alignment horizontal="center" vertical="center" wrapText="1"/>
      <protection locked="0"/>
    </xf>
    <xf numFmtId="1" fontId="10" fillId="4" borderId="2" xfId="0" applyNumberFormat="1" applyFont="1" applyFill="1" applyBorder="1" applyAlignment="1">
      <alignment horizontal="center" vertical="center"/>
    </xf>
    <xf numFmtId="49" fontId="21" fillId="0" borderId="42" xfId="0" applyNumberFormat="1" applyFont="1" applyBorder="1" applyAlignment="1" applyProtection="1">
      <alignment horizontal="center" vertical="center" wrapText="1"/>
      <protection locked="0"/>
    </xf>
    <xf numFmtId="164" fontId="21" fillId="0" borderId="43" xfId="0" applyNumberFormat="1" applyFont="1" applyBorder="1" applyAlignment="1" applyProtection="1">
      <alignment horizontal="center" vertical="center" wrapText="1"/>
      <protection locked="0"/>
    </xf>
    <xf numFmtId="164" fontId="21" fillId="0" borderId="44" xfId="0" applyNumberFormat="1" applyFont="1" applyBorder="1" applyAlignment="1" applyProtection="1">
      <alignment horizontal="center" vertical="center" wrapText="1"/>
      <protection locked="0"/>
    </xf>
    <xf numFmtId="1" fontId="21" fillId="0" borderId="44" xfId="0" applyNumberFormat="1" applyFont="1" applyBorder="1" applyAlignment="1" applyProtection="1">
      <alignment horizontal="center" vertical="center" wrapText="1"/>
      <protection locked="0"/>
    </xf>
    <xf numFmtId="1" fontId="21" fillId="0" borderId="17" xfId="0" applyNumberFormat="1" applyFont="1" applyBorder="1" applyAlignment="1" applyProtection="1">
      <alignment horizontal="center" vertical="center" wrapText="1"/>
      <protection locked="0"/>
    </xf>
    <xf numFmtId="0" fontId="11" fillId="11" borderId="0" xfId="0" applyFont="1" applyFill="1"/>
    <xf numFmtId="166" fontId="21" fillId="11" borderId="4" xfId="0" applyNumberFormat="1" applyFont="1" applyFill="1" applyBorder="1" applyAlignment="1">
      <alignment horizontal="center" vertical="center"/>
    </xf>
    <xf numFmtId="0" fontId="21" fillId="11" borderId="9" xfId="0" applyFont="1" applyFill="1" applyBorder="1" applyAlignment="1">
      <alignment horizontal="center" vertical="center"/>
    </xf>
    <xf numFmtId="0" fontId="21" fillId="11" borderId="12" xfId="0" applyFont="1" applyFill="1" applyBorder="1" applyAlignment="1">
      <alignment horizontal="center" vertical="center"/>
    </xf>
    <xf numFmtId="0" fontId="11" fillId="11" borderId="36" xfId="0" applyFont="1" applyFill="1" applyBorder="1"/>
    <xf numFmtId="0" fontId="11" fillId="11" borderId="17" xfId="0" applyFont="1" applyFill="1" applyBorder="1"/>
    <xf numFmtId="0" fontId="21" fillId="11" borderId="7" xfId="0" applyFont="1" applyFill="1" applyBorder="1" applyAlignment="1">
      <alignment horizontal="center" vertical="center"/>
    </xf>
    <xf numFmtId="166" fontId="21" fillId="10" borderId="4" xfId="0" applyNumberFormat="1" applyFont="1" applyFill="1" applyBorder="1" applyAlignment="1">
      <alignment horizontal="center" vertical="center"/>
    </xf>
    <xf numFmtId="0" fontId="21" fillId="0" borderId="37" xfId="0" applyFont="1" applyBorder="1" applyAlignment="1" applyProtection="1">
      <alignment horizontal="center"/>
      <protection locked="0"/>
    </xf>
    <xf numFmtId="0" fontId="21" fillId="0" borderId="13" xfId="0" applyFont="1" applyBorder="1" applyAlignment="1" applyProtection="1">
      <alignment horizontal="center"/>
      <protection locked="0"/>
    </xf>
    <xf numFmtId="0" fontId="21" fillId="0" borderId="30" xfId="0" applyFont="1" applyBorder="1" applyAlignment="1" applyProtection="1">
      <alignment horizontal="center"/>
      <protection locked="0"/>
    </xf>
    <xf numFmtId="0" fontId="21" fillId="0" borderId="52" xfId="0" applyFont="1" applyBorder="1" applyAlignment="1" applyProtection="1">
      <alignment horizontal="center"/>
      <protection locked="0"/>
    </xf>
    <xf numFmtId="0" fontId="21" fillId="0" borderId="31" xfId="0" applyFont="1" applyBorder="1" applyAlignment="1" applyProtection="1">
      <alignment horizontal="center"/>
      <protection locked="0"/>
    </xf>
    <xf numFmtId="0" fontId="21" fillId="0" borderId="55" xfId="0" applyFont="1" applyBorder="1" applyAlignment="1" applyProtection="1">
      <alignment horizontal="center"/>
      <protection locked="0"/>
    </xf>
    <xf numFmtId="0" fontId="21" fillId="0" borderId="53" xfId="0" applyFont="1" applyBorder="1" applyAlignment="1" applyProtection="1">
      <alignment horizontal="center"/>
      <protection locked="0"/>
    </xf>
    <xf numFmtId="0" fontId="11" fillId="10" borderId="0" xfId="0" applyFont="1" applyFill="1"/>
    <xf numFmtId="0" fontId="11" fillId="10" borderId="36" xfId="0" applyFont="1" applyFill="1" applyBorder="1"/>
    <xf numFmtId="0" fontId="11" fillId="11" borderId="6" xfId="0" applyFont="1" applyFill="1" applyBorder="1"/>
    <xf numFmtId="0" fontId="0" fillId="10" borderId="0" xfId="0" applyFill="1"/>
    <xf numFmtId="0" fontId="0" fillId="10" borderId="36" xfId="0" applyFill="1" applyBorder="1"/>
    <xf numFmtId="0" fontId="21" fillId="0" borderId="15" xfId="0" applyFont="1" applyBorder="1" applyAlignment="1" applyProtection="1">
      <alignment horizontal="center"/>
      <protection locked="0"/>
    </xf>
    <xf numFmtId="0" fontId="21" fillId="0" borderId="19" xfId="0" applyFont="1" applyBorder="1" applyAlignment="1" applyProtection="1">
      <alignment horizontal="center"/>
      <protection locked="0"/>
    </xf>
    <xf numFmtId="0" fontId="21" fillId="0" borderId="63" xfId="0" applyFont="1" applyBorder="1" applyAlignment="1" applyProtection="1">
      <alignment horizontal="center"/>
      <protection locked="0"/>
    </xf>
    <xf numFmtId="0" fontId="21" fillId="0" borderId="64" xfId="0" applyFont="1" applyBorder="1" applyAlignment="1" applyProtection="1">
      <alignment horizontal="center"/>
      <protection locked="0"/>
    </xf>
    <xf numFmtId="0" fontId="21" fillId="0" borderId="18" xfId="0" applyFont="1" applyBorder="1" applyAlignment="1" applyProtection="1">
      <alignment horizontal="center"/>
      <protection locked="0"/>
    </xf>
    <xf numFmtId="0" fontId="0" fillId="11" borderId="38" xfId="0" applyFill="1" applyBorder="1"/>
    <xf numFmtId="0" fontId="0" fillId="11" borderId="5" xfId="0" applyFill="1" applyBorder="1"/>
    <xf numFmtId="0" fontId="0" fillId="11" borderId="0" xfId="0" applyFill="1"/>
    <xf numFmtId="0" fontId="12" fillId="11" borderId="11" xfId="0" applyFont="1" applyFill="1" applyBorder="1"/>
    <xf numFmtId="1" fontId="21" fillId="11" borderId="40" xfId="0" applyNumberFormat="1" applyFont="1" applyFill="1" applyBorder="1" applyAlignment="1">
      <alignment horizontal="center"/>
    </xf>
    <xf numFmtId="0" fontId="21" fillId="11" borderId="40" xfId="0" applyFont="1" applyFill="1" applyBorder="1" applyAlignment="1">
      <alignment horizontal="center"/>
    </xf>
    <xf numFmtId="0" fontId="12" fillId="11" borderId="24" xfId="0" applyFont="1" applyFill="1" applyBorder="1"/>
    <xf numFmtId="0" fontId="21" fillId="11" borderId="26" xfId="0" applyFont="1" applyFill="1" applyBorder="1" applyAlignment="1">
      <alignment horizontal="center"/>
    </xf>
    <xf numFmtId="0" fontId="12" fillId="11" borderId="21" xfId="0" applyFont="1" applyFill="1" applyBorder="1"/>
    <xf numFmtId="0" fontId="21" fillId="11" borderId="22" xfId="0" applyFont="1" applyFill="1" applyBorder="1" applyAlignment="1">
      <alignment horizontal="center"/>
    </xf>
    <xf numFmtId="0" fontId="11" fillId="11" borderId="5" xfId="0" applyFont="1" applyFill="1" applyBorder="1"/>
    <xf numFmtId="0" fontId="11" fillId="11" borderId="0" xfId="0" applyFont="1" applyFill="1" applyAlignment="1">
      <alignment horizontal="center" vertical="center"/>
    </xf>
    <xf numFmtId="0" fontId="12" fillId="10" borderId="11" xfId="0" applyFont="1" applyFill="1" applyBorder="1"/>
    <xf numFmtId="1" fontId="21" fillId="10" borderId="40" xfId="0" applyNumberFormat="1" applyFont="1" applyFill="1" applyBorder="1" applyAlignment="1">
      <alignment horizontal="center"/>
    </xf>
    <xf numFmtId="1" fontId="21" fillId="10" borderId="26" xfId="0" applyNumberFormat="1" applyFont="1" applyFill="1" applyBorder="1" applyAlignment="1">
      <alignment horizontal="center"/>
    </xf>
    <xf numFmtId="0" fontId="12" fillId="10" borderId="24" xfId="0" applyFont="1" applyFill="1" applyBorder="1"/>
    <xf numFmtId="1" fontId="21" fillId="10" borderId="22" xfId="0" applyNumberFormat="1" applyFont="1" applyFill="1" applyBorder="1" applyAlignment="1">
      <alignment horizontal="center"/>
    </xf>
    <xf numFmtId="0" fontId="12" fillId="10" borderId="21" xfId="0" applyFont="1" applyFill="1" applyBorder="1"/>
    <xf numFmtId="0" fontId="12" fillId="10" borderId="0" xfId="0" applyFont="1" applyFill="1" applyAlignment="1">
      <alignment horizontal="center"/>
    </xf>
    <xf numFmtId="0" fontId="0" fillId="10" borderId="17" xfId="0" applyFill="1" applyBorder="1"/>
    <xf numFmtId="0" fontId="21" fillId="11" borderId="76" xfId="0" applyFont="1" applyFill="1" applyBorder="1" applyAlignment="1">
      <alignment horizontal="center"/>
    </xf>
    <xf numFmtId="0" fontId="12" fillId="11" borderId="75" xfId="0" applyFont="1" applyFill="1" applyBorder="1"/>
    <xf numFmtId="0" fontId="11" fillId="2" borderId="8" xfId="0" applyFont="1" applyFill="1" applyBorder="1"/>
    <xf numFmtId="0" fontId="21" fillId="11" borderId="78" xfId="0" applyFont="1" applyFill="1" applyBorder="1" applyAlignment="1">
      <alignment horizontal="center"/>
    </xf>
    <xf numFmtId="0" fontId="12" fillId="11" borderId="77" xfId="0" applyFont="1" applyFill="1" applyBorder="1"/>
    <xf numFmtId="0" fontId="21" fillId="11" borderId="1" xfId="0" applyFont="1" applyFill="1" applyBorder="1" applyAlignment="1">
      <alignment horizontal="center"/>
    </xf>
    <xf numFmtId="0" fontId="25" fillId="10" borderId="2" xfId="4" applyFont="1" applyFill="1" applyBorder="1" applyAlignment="1" applyProtection="1">
      <alignment horizontal="center" vertical="center" wrapText="1"/>
    </xf>
    <xf numFmtId="0" fontId="11" fillId="0" borderId="36" xfId="0" applyFont="1" applyBorder="1"/>
    <xf numFmtId="1" fontId="21" fillId="10" borderId="6" xfId="0" applyNumberFormat="1" applyFont="1" applyFill="1" applyBorder="1" applyAlignment="1">
      <alignment horizontal="center"/>
    </xf>
    <xf numFmtId="0" fontId="21" fillId="14" borderId="41" xfId="0" applyFont="1" applyFill="1" applyBorder="1" applyAlignment="1">
      <alignment horizontal="center" vertical="center"/>
    </xf>
    <xf numFmtId="0" fontId="21" fillId="0" borderId="72" xfId="0" applyFont="1" applyBorder="1" applyAlignment="1" applyProtection="1">
      <alignment horizontal="center"/>
      <protection locked="0"/>
    </xf>
    <xf numFmtId="0" fontId="21" fillId="0" borderId="71" xfId="0" applyFont="1" applyBorder="1" applyAlignment="1" applyProtection="1">
      <alignment horizontal="center"/>
      <protection locked="0"/>
    </xf>
    <xf numFmtId="0" fontId="21" fillId="0" borderId="67" xfId="0" applyFont="1" applyBorder="1" applyAlignment="1" applyProtection="1">
      <alignment horizontal="center"/>
      <protection locked="0"/>
    </xf>
    <xf numFmtId="0" fontId="21" fillId="0" borderId="73" xfId="0" applyFont="1" applyBorder="1" applyAlignment="1" applyProtection="1">
      <alignment horizontal="center"/>
      <protection locked="0"/>
    </xf>
    <xf numFmtId="0" fontId="21" fillId="0" borderId="45" xfId="0" applyFont="1" applyBorder="1" applyAlignment="1" applyProtection="1">
      <alignment horizontal="center"/>
      <protection locked="0"/>
    </xf>
    <xf numFmtId="0" fontId="0" fillId="10" borderId="24" xfId="0" applyFill="1" applyBorder="1"/>
    <xf numFmtId="0" fontId="45" fillId="10" borderId="26" xfId="0" applyFont="1" applyFill="1" applyBorder="1" applyAlignment="1">
      <alignment horizontal="center"/>
    </xf>
    <xf numFmtId="0" fontId="0" fillId="10" borderId="21" xfId="0" applyFill="1" applyBorder="1"/>
    <xf numFmtId="1" fontId="10" fillId="0" borderId="0" xfId="0" applyNumberFormat="1" applyFont="1" applyAlignment="1">
      <alignment horizontal="center" vertical="center"/>
    </xf>
    <xf numFmtId="0" fontId="13" fillId="0" borderId="0" xfId="0" applyFont="1" applyAlignment="1">
      <alignment horizontal="center" vertical="center" textRotation="90"/>
    </xf>
    <xf numFmtId="1" fontId="10" fillId="2" borderId="0" xfId="0" applyNumberFormat="1" applyFont="1" applyFill="1" applyAlignment="1">
      <alignment vertical="center"/>
    </xf>
    <xf numFmtId="0" fontId="14" fillId="4" borderId="3" xfId="4" applyFont="1" applyFill="1" applyBorder="1" applyAlignment="1" applyProtection="1">
      <alignment horizontal="center" vertical="center" wrapText="1"/>
    </xf>
    <xf numFmtId="0" fontId="11" fillId="4" borderId="59" xfId="4" applyFont="1" applyFill="1" applyBorder="1" applyAlignment="1" applyProtection="1">
      <alignment horizontal="center" vertical="center" wrapText="1"/>
    </xf>
    <xf numFmtId="0" fontId="46" fillId="4" borderId="2" xfId="4" applyFont="1" applyFill="1" applyBorder="1" applyAlignment="1" applyProtection="1">
      <alignment horizontal="center" vertical="center" wrapText="1"/>
    </xf>
    <xf numFmtId="0" fontId="46" fillId="10" borderId="2" xfId="4" applyFont="1" applyFill="1" applyBorder="1" applyAlignment="1" applyProtection="1">
      <alignment horizontal="center" vertical="center" wrapText="1"/>
    </xf>
    <xf numFmtId="0" fontId="47" fillId="10" borderId="12" xfId="0" applyFont="1" applyFill="1" applyBorder="1" applyAlignment="1">
      <alignment horizontal="center" vertical="center"/>
    </xf>
    <xf numFmtId="0" fontId="47" fillId="10" borderId="7" xfId="0" applyFont="1" applyFill="1" applyBorder="1" applyAlignment="1">
      <alignment horizontal="center" vertical="center"/>
    </xf>
    <xf numFmtId="0" fontId="10" fillId="0" borderId="34" xfId="0" applyFont="1" applyBorder="1" applyAlignment="1" applyProtection="1">
      <alignment horizontal="center" vertical="center" wrapText="1"/>
      <protection locked="0"/>
    </xf>
    <xf numFmtId="0" fontId="25" fillId="10" borderId="2"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9" xfId="0" applyFont="1" applyFill="1" applyBorder="1" applyAlignment="1">
      <alignment horizontal="center" vertical="center"/>
    </xf>
    <xf numFmtId="1" fontId="45" fillId="10" borderId="22" xfId="0" applyNumberFormat="1" applyFont="1" applyFill="1" applyBorder="1" applyAlignment="1">
      <alignment horizontal="center"/>
    </xf>
    <xf numFmtId="1" fontId="21" fillId="10" borderId="91" xfId="0" applyNumberFormat="1" applyFont="1" applyFill="1" applyBorder="1" applyAlignment="1">
      <alignment horizontal="center"/>
    </xf>
    <xf numFmtId="1" fontId="21" fillId="10" borderId="92" xfId="0" applyNumberFormat="1" applyFont="1" applyFill="1" applyBorder="1" applyAlignment="1">
      <alignment horizontal="center"/>
    </xf>
    <xf numFmtId="1" fontId="21" fillId="10" borderId="8" xfId="0" applyNumberFormat="1" applyFont="1" applyFill="1" applyBorder="1" applyAlignment="1">
      <alignment horizontal="center"/>
    </xf>
    <xf numFmtId="1" fontId="21" fillId="10" borderId="10" xfId="0" applyNumberFormat="1" applyFont="1" applyFill="1" applyBorder="1" applyAlignment="1">
      <alignment horizontal="center"/>
    </xf>
    <xf numFmtId="1" fontId="21" fillId="10" borderId="5" xfId="0" applyNumberFormat="1" applyFont="1" applyFill="1" applyBorder="1" applyAlignment="1">
      <alignment horizontal="center"/>
    </xf>
    <xf numFmtId="1" fontId="21" fillId="10" borderId="90" xfId="0" applyNumberFormat="1" applyFont="1" applyFill="1" applyBorder="1" applyAlignment="1">
      <alignment horizontal="center"/>
    </xf>
    <xf numFmtId="1" fontId="21" fillId="10" borderId="89" xfId="0" applyNumberFormat="1" applyFont="1" applyFill="1" applyBorder="1" applyAlignment="1">
      <alignment horizontal="center"/>
    </xf>
    <xf numFmtId="168" fontId="25" fillId="4" borderId="97" xfId="3" applyNumberFormat="1" applyFont="1" applyFill="1" applyBorder="1" applyAlignment="1">
      <alignment horizontal="center" vertical="center"/>
    </xf>
    <xf numFmtId="168" fontId="25" fillId="4" borderId="98" xfId="3" applyNumberFormat="1" applyFont="1" applyFill="1" applyBorder="1" applyAlignment="1">
      <alignment horizontal="center" vertical="center"/>
    </xf>
    <xf numFmtId="168" fontId="25" fillId="4" borderId="1" xfId="3" applyNumberFormat="1" applyFont="1" applyFill="1" applyBorder="1" applyAlignment="1">
      <alignment horizontal="center" vertical="center"/>
    </xf>
    <xf numFmtId="168" fontId="25" fillId="4" borderId="100" xfId="3" applyNumberFormat="1" applyFont="1" applyFill="1" applyBorder="1" applyAlignment="1">
      <alignment horizontal="center" vertical="center"/>
    </xf>
    <xf numFmtId="168" fontId="25" fillId="4" borderId="17" xfId="3" applyNumberFormat="1" applyFont="1" applyFill="1" applyBorder="1" applyAlignment="1">
      <alignment horizontal="center" vertical="center"/>
    </xf>
    <xf numFmtId="168" fontId="25" fillId="4" borderId="25" xfId="3" applyNumberFormat="1" applyFont="1" applyFill="1" applyBorder="1" applyAlignment="1">
      <alignment horizontal="center" vertical="center"/>
    </xf>
    <xf numFmtId="0" fontId="3" fillId="2" borderId="0" xfId="0" applyFont="1" applyFill="1" applyAlignment="1">
      <alignment horizontal="left" wrapText="1"/>
    </xf>
    <xf numFmtId="0" fontId="4" fillId="2" borderId="25" xfId="0" applyFont="1" applyFill="1" applyBorder="1" applyAlignment="1">
      <alignment vertical="center"/>
    </xf>
    <xf numFmtId="0" fontId="1" fillId="2" borderId="25" xfId="0" applyFont="1" applyFill="1" applyBorder="1" applyAlignment="1">
      <alignment vertical="center"/>
    </xf>
    <xf numFmtId="0" fontId="1" fillId="2" borderId="62" xfId="0" applyFont="1" applyFill="1" applyBorder="1" applyAlignment="1">
      <alignment vertical="center"/>
    </xf>
    <xf numFmtId="0" fontId="1" fillId="2" borderId="61" xfId="0" applyFont="1" applyFill="1" applyBorder="1" applyAlignment="1">
      <alignment vertical="center"/>
    </xf>
    <xf numFmtId="0" fontId="1" fillId="0" borderId="25" xfId="0" applyFont="1" applyBorder="1" applyAlignment="1">
      <alignment vertical="center"/>
    </xf>
    <xf numFmtId="0" fontId="2" fillId="3" borderId="62" xfId="0" applyFont="1" applyFill="1" applyBorder="1" applyAlignment="1">
      <alignment horizontal="center" vertical="center"/>
    </xf>
    <xf numFmtId="1" fontId="2" fillId="3" borderId="61" xfId="0" applyNumberFormat="1" applyFont="1" applyFill="1" applyBorder="1" applyAlignment="1">
      <alignment horizontal="center" vertical="center"/>
    </xf>
    <xf numFmtId="0" fontId="2" fillId="3" borderId="25" xfId="0" applyFont="1" applyFill="1" applyBorder="1" applyAlignment="1">
      <alignment horizontal="center" vertical="center"/>
    </xf>
    <xf numFmtId="1" fontId="2" fillId="3" borderId="25" xfId="0" applyNumberFormat="1" applyFont="1" applyFill="1" applyBorder="1" applyAlignment="1">
      <alignment horizontal="center" vertical="center"/>
    </xf>
    <xf numFmtId="1" fontId="2" fillId="3" borderId="62" xfId="0" applyNumberFormat="1" applyFont="1" applyFill="1" applyBorder="1" applyAlignment="1">
      <alignment horizontal="center" vertical="center"/>
    </xf>
    <xf numFmtId="0" fontId="2" fillId="11" borderId="0" xfId="0" applyFont="1" applyFill="1" applyAlignment="1">
      <alignment horizontal="center"/>
    </xf>
    <xf numFmtId="0" fontId="3" fillId="11" borderId="0" xfId="0" applyFont="1" applyFill="1" applyAlignment="1">
      <alignment horizontal="left"/>
    </xf>
    <xf numFmtId="0" fontId="2" fillId="11" borderId="25" xfId="0" applyFont="1" applyFill="1" applyBorder="1" applyAlignment="1" applyProtection="1">
      <alignment horizontal="center" vertical="center"/>
      <protection locked="0"/>
    </xf>
    <xf numFmtId="0" fontId="11" fillId="4" borderId="1" xfId="4" applyFont="1" applyFill="1" applyBorder="1" applyAlignment="1" applyProtection="1">
      <alignment horizontal="center" vertical="center" wrapText="1"/>
    </xf>
    <xf numFmtId="0" fontId="25" fillId="12" borderId="2" xfId="0" applyFont="1" applyFill="1" applyBorder="1" applyAlignment="1">
      <alignment horizontal="center" vertical="center"/>
    </xf>
    <xf numFmtId="0" fontId="46" fillId="4" borderId="9" xfId="4" applyFont="1" applyFill="1" applyBorder="1" applyAlignment="1" applyProtection="1">
      <alignment horizontal="center" vertical="center" wrapText="1"/>
    </xf>
    <xf numFmtId="0" fontId="11" fillId="2" borderId="38" xfId="4" applyFont="1" applyFill="1" applyBorder="1" applyAlignment="1" applyProtection="1">
      <alignment horizontal="center" vertical="center" wrapText="1"/>
    </xf>
    <xf numFmtId="1" fontId="10" fillId="2" borderId="38" xfId="0" applyNumberFormat="1" applyFont="1" applyFill="1" applyBorder="1" applyAlignment="1">
      <alignment horizontal="center" vertical="center"/>
    </xf>
    <xf numFmtId="0" fontId="32" fillId="2" borderId="0" xfId="0" applyFont="1" applyFill="1" applyAlignment="1">
      <alignment vertical="center" textRotation="90"/>
    </xf>
    <xf numFmtId="0" fontId="52" fillId="2" borderId="17" xfId="0" applyFont="1" applyFill="1" applyBorder="1" applyAlignment="1">
      <alignment vertical="center" textRotation="90"/>
    </xf>
    <xf numFmtId="0" fontId="13" fillId="2" borderId="5" xfId="0" applyFont="1" applyFill="1" applyBorder="1" applyAlignment="1">
      <alignment vertical="center" textRotation="90"/>
    </xf>
    <xf numFmtId="0" fontId="52" fillId="0" borderId="0" xfId="0" applyFont="1" applyAlignment="1">
      <alignment horizontal="center" vertical="center" textRotation="90"/>
    </xf>
    <xf numFmtId="0" fontId="46" fillId="4" borderId="1" xfId="4" applyFont="1" applyFill="1" applyBorder="1" applyAlignment="1" applyProtection="1">
      <alignment horizontal="center" vertical="center" wrapText="1"/>
    </xf>
    <xf numFmtId="0" fontId="11" fillId="12" borderId="7" xfId="4" applyFont="1" applyFill="1" applyBorder="1" applyAlignment="1" applyProtection="1">
      <alignment horizontal="center" vertical="center" wrapText="1"/>
    </xf>
    <xf numFmtId="0" fontId="14" fillId="4" borderId="29" xfId="4" applyFont="1" applyFill="1" applyBorder="1" applyAlignment="1" applyProtection="1">
      <alignment horizontal="center" vertical="center" wrapText="1"/>
    </xf>
    <xf numFmtId="0" fontId="22" fillId="4" borderId="67" xfId="0" applyFont="1" applyFill="1" applyBorder="1" applyAlignment="1">
      <alignment horizontal="center" vertical="center" wrapText="1"/>
    </xf>
    <xf numFmtId="0" fontId="11" fillId="4" borderId="7" xfId="4" applyFont="1" applyFill="1" applyBorder="1" applyAlignment="1" applyProtection="1">
      <alignment horizontal="center" vertical="center" wrapText="1"/>
    </xf>
    <xf numFmtId="0" fontId="25" fillId="12" borderId="2" xfId="0" applyFont="1" applyFill="1" applyBorder="1" applyAlignment="1">
      <alignment horizontal="center" vertical="center" wrapText="1"/>
    </xf>
    <xf numFmtId="0" fontId="11" fillId="12" borderId="9" xfId="4" applyFont="1" applyFill="1" applyBorder="1" applyAlignment="1" applyProtection="1">
      <alignment horizontal="center" vertical="center" wrapText="1"/>
    </xf>
    <xf numFmtId="0" fontId="11" fillId="10" borderId="0" xfId="0" applyFont="1" applyFill="1" applyAlignment="1">
      <alignment horizontal="center"/>
    </xf>
    <xf numFmtId="0" fontId="10" fillId="10" borderId="0" xfId="0" applyFont="1" applyFill="1" applyAlignment="1">
      <alignment horizontal="center" vertical="center"/>
    </xf>
    <xf numFmtId="1" fontId="10" fillId="10" borderId="0" xfId="0" applyNumberFormat="1" applyFont="1" applyFill="1" applyAlignment="1">
      <alignment horizontal="center" vertical="center"/>
    </xf>
    <xf numFmtId="0" fontId="10" fillId="11" borderId="0" xfId="0" applyFont="1" applyFill="1" applyAlignment="1">
      <alignment vertical="center" wrapText="1"/>
    </xf>
    <xf numFmtId="0" fontId="10" fillId="11" borderId="0" xfId="0" applyFont="1" applyFill="1" applyAlignment="1">
      <alignment horizontal="center" vertical="center" wrapText="1"/>
    </xf>
    <xf numFmtId="0" fontId="0" fillId="11" borderId="0" xfId="0" applyFill="1" applyAlignment="1">
      <alignment horizontal="center" vertical="center"/>
    </xf>
    <xf numFmtId="0" fontId="10" fillId="11" borderId="36" xfId="0" applyFont="1" applyFill="1" applyBorder="1" applyAlignment="1">
      <alignment vertical="center" wrapText="1"/>
    </xf>
    <xf numFmtId="0" fontId="10" fillId="11" borderId="0" xfId="0" applyFont="1" applyFill="1" applyAlignment="1">
      <alignment horizontal="center" vertical="center"/>
    </xf>
    <xf numFmtId="0" fontId="20" fillId="11" borderId="0" xfId="0" applyFont="1" applyFill="1" applyAlignment="1">
      <alignment horizontal="center" vertical="center" textRotation="90" wrapText="1"/>
    </xf>
    <xf numFmtId="1" fontId="41" fillId="11" borderId="0" xfId="0" applyNumberFormat="1" applyFont="1" applyFill="1" applyAlignment="1">
      <alignment horizontal="center" vertical="center"/>
    </xf>
    <xf numFmtId="1" fontId="10" fillId="11" borderId="0" xfId="0" applyNumberFormat="1" applyFont="1" applyFill="1" applyAlignment="1">
      <alignment horizontal="center" vertical="center"/>
    </xf>
    <xf numFmtId="1" fontId="10" fillId="11" borderId="0" xfId="0" applyNumberFormat="1" applyFont="1" applyFill="1" applyAlignment="1">
      <alignment horizontal="center" vertical="center" wrapText="1"/>
    </xf>
    <xf numFmtId="0" fontId="10" fillId="11" borderId="0" xfId="0" applyFont="1" applyFill="1" applyAlignment="1">
      <alignment vertical="center"/>
    </xf>
    <xf numFmtId="1" fontId="9" fillId="11" borderId="0" xfId="0" applyNumberFormat="1" applyFont="1" applyFill="1" applyAlignment="1">
      <alignment horizontal="center" vertical="center"/>
    </xf>
    <xf numFmtId="0" fontId="48" fillId="11" borderId="0" xfId="0" applyFont="1" applyFill="1" applyAlignment="1">
      <alignment horizontal="right" vertical="center"/>
    </xf>
    <xf numFmtId="0" fontId="11" fillId="0" borderId="0" xfId="0" applyFont="1"/>
    <xf numFmtId="0" fontId="11" fillId="13" borderId="3" xfId="0" applyFont="1" applyFill="1" applyBorder="1" applyAlignment="1">
      <alignment horizontal="center"/>
    </xf>
    <xf numFmtId="0" fontId="11" fillId="0" borderId="38" xfId="0" applyFont="1" applyBorder="1"/>
    <xf numFmtId="0" fontId="11" fillId="0" borderId="6" xfId="0" applyFont="1" applyBorder="1"/>
    <xf numFmtId="0" fontId="53" fillId="11" borderId="0" xfId="3" applyFont="1" applyFill="1" applyAlignment="1" applyProtection="1"/>
    <xf numFmtId="0" fontId="11" fillId="10" borderId="1" xfId="0" applyFont="1" applyFill="1" applyBorder="1"/>
    <xf numFmtId="0" fontId="54" fillId="0" borderId="0" xfId="0" applyFont="1" applyAlignment="1">
      <alignment horizontal="center" vertical="center"/>
    </xf>
    <xf numFmtId="1" fontId="10" fillId="11" borderId="36" xfId="0" applyNumberFormat="1" applyFont="1" applyFill="1" applyBorder="1" applyAlignment="1">
      <alignment horizontal="center" vertical="center"/>
    </xf>
    <xf numFmtId="1" fontId="41" fillId="11" borderId="36" xfId="0" applyNumberFormat="1" applyFont="1" applyFill="1" applyBorder="1" applyAlignment="1">
      <alignment horizontal="center" vertical="center"/>
    </xf>
    <xf numFmtId="0" fontId="21" fillId="4" borderId="2" xfId="0" applyFont="1" applyFill="1" applyBorder="1" applyAlignment="1">
      <alignment horizontal="center" vertical="center" wrapText="1"/>
    </xf>
    <xf numFmtId="168" fontId="21" fillId="4" borderId="37" xfId="0" applyNumberFormat="1" applyFont="1" applyFill="1" applyBorder="1" applyAlignment="1">
      <alignment horizontal="center"/>
    </xf>
    <xf numFmtId="168" fontId="21" fillId="4" borderId="13" xfId="0" applyNumberFormat="1" applyFont="1" applyFill="1" applyBorder="1" applyAlignment="1">
      <alignment horizontal="center"/>
    </xf>
    <xf numFmtId="168" fontId="21" fillId="4" borderId="0" xfId="0" applyNumberFormat="1" applyFont="1" applyFill="1" applyAlignment="1">
      <alignment horizontal="center"/>
    </xf>
    <xf numFmtId="168" fontId="21" fillId="4" borderId="60" xfId="0" applyNumberFormat="1" applyFont="1" applyFill="1" applyBorder="1" applyAlignment="1">
      <alignment horizontal="center"/>
    </xf>
    <xf numFmtId="168" fontId="21" fillId="4" borderId="30" xfId="0" applyNumberFormat="1" applyFont="1" applyFill="1" applyBorder="1" applyAlignment="1">
      <alignment horizontal="center"/>
    </xf>
    <xf numFmtId="168" fontId="21" fillId="4" borderId="52" xfId="0" applyNumberFormat="1" applyFont="1" applyFill="1" applyBorder="1" applyAlignment="1">
      <alignment horizontal="center"/>
    </xf>
    <xf numFmtId="168" fontId="21" fillId="4" borderId="70" xfId="0" applyNumberFormat="1" applyFont="1" applyFill="1" applyBorder="1" applyAlignment="1">
      <alignment horizontal="center"/>
    </xf>
    <xf numFmtId="168" fontId="21" fillId="4" borderId="71" xfId="0" applyNumberFormat="1" applyFont="1" applyFill="1" applyBorder="1" applyAlignment="1">
      <alignment horizontal="center"/>
    </xf>
    <xf numFmtId="168" fontId="21" fillId="4" borderId="18" xfId="0" applyNumberFormat="1" applyFont="1" applyFill="1" applyBorder="1" applyAlignment="1">
      <alignment horizontal="center"/>
    </xf>
    <xf numFmtId="168" fontId="21" fillId="4" borderId="19" xfId="0" applyNumberFormat="1" applyFont="1" applyFill="1" applyBorder="1" applyAlignment="1">
      <alignment horizontal="center"/>
    </xf>
    <xf numFmtId="168" fontId="21" fillId="4" borderId="68" xfId="0" applyNumberFormat="1" applyFont="1" applyFill="1" applyBorder="1" applyAlignment="1">
      <alignment horizontal="center"/>
    </xf>
    <xf numFmtId="168" fontId="21" fillId="4" borderId="45" xfId="0" applyNumberFormat="1" applyFont="1" applyFill="1" applyBorder="1" applyAlignment="1">
      <alignment horizontal="center"/>
    </xf>
    <xf numFmtId="0" fontId="25" fillId="15" borderId="2" xfId="0" applyFont="1" applyFill="1" applyBorder="1" applyAlignment="1">
      <alignment horizontal="center" vertical="center"/>
    </xf>
    <xf numFmtId="0" fontId="12" fillId="11" borderId="0" xfId="0" applyFont="1" applyFill="1" applyAlignment="1">
      <alignment horizontal="left"/>
    </xf>
    <xf numFmtId="0" fontId="21" fillId="11" borderId="5" xfId="0" applyFont="1" applyFill="1" applyBorder="1" applyAlignment="1">
      <alignment horizontal="center"/>
    </xf>
    <xf numFmtId="1" fontId="21" fillId="0" borderId="53" xfId="0" applyNumberFormat="1" applyFont="1" applyBorder="1" applyAlignment="1" applyProtection="1">
      <alignment horizontal="center" vertical="center" wrapText="1"/>
      <protection locked="0"/>
    </xf>
    <xf numFmtId="1" fontId="21" fillId="0" borderId="52" xfId="0" applyNumberFormat="1" applyFont="1" applyBorder="1" applyAlignment="1" applyProtection="1">
      <alignment horizontal="center" vertical="center" wrapText="1"/>
      <protection locked="0"/>
    </xf>
    <xf numFmtId="1" fontId="21" fillId="0" borderId="55" xfId="0" applyNumberFormat="1" applyFont="1" applyBorder="1" applyAlignment="1" applyProtection="1">
      <alignment horizontal="center" vertical="center" wrapText="1"/>
      <protection locked="0"/>
    </xf>
    <xf numFmtId="0" fontId="21" fillId="0" borderId="9" xfId="0" applyFont="1" applyBorder="1" applyAlignment="1" applyProtection="1">
      <alignment horizontal="center" vertical="center"/>
      <protection locked="0"/>
    </xf>
    <xf numFmtId="1" fontId="55" fillId="0" borderId="13" xfId="0" applyNumberFormat="1" applyFont="1" applyBorder="1" applyAlignment="1" applyProtection="1">
      <alignment horizontal="center" vertical="center"/>
      <protection locked="0"/>
    </xf>
    <xf numFmtId="1" fontId="21" fillId="4" borderId="13" xfId="0" applyNumberFormat="1" applyFont="1" applyFill="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1" fontId="55" fillId="0" borderId="15" xfId="0" applyNumberFormat="1" applyFont="1" applyBorder="1" applyAlignment="1" applyProtection="1">
      <alignment horizontal="center" vertical="center"/>
      <protection locked="0"/>
    </xf>
    <xf numFmtId="1" fontId="21" fillId="4" borderId="15" xfId="0" applyNumberFormat="1" applyFont="1" applyFill="1" applyBorder="1" applyAlignment="1" applyProtection="1">
      <alignment horizontal="center" vertical="center"/>
      <protection locked="0"/>
    </xf>
    <xf numFmtId="1" fontId="21" fillId="4" borderId="49" xfId="0" applyNumberFormat="1" applyFont="1" applyFill="1" applyBorder="1" applyAlignment="1" applyProtection="1">
      <alignment horizontal="center" vertical="center"/>
      <protection locked="0"/>
    </xf>
    <xf numFmtId="1" fontId="21" fillId="4" borderId="65" xfId="0" applyNumberFormat="1" applyFont="1" applyFill="1" applyBorder="1" applyAlignment="1" applyProtection="1">
      <alignment horizontal="center" vertical="center"/>
      <protection locked="0"/>
    </xf>
    <xf numFmtId="0" fontId="21" fillId="0" borderId="34" xfId="0" applyFont="1" applyBorder="1" applyAlignment="1" applyProtection="1">
      <alignment horizontal="center" vertical="center"/>
      <protection locked="0"/>
    </xf>
    <xf numFmtId="1" fontId="55" fillId="0" borderId="19" xfId="0" applyNumberFormat="1" applyFont="1" applyBorder="1" applyAlignment="1" applyProtection="1">
      <alignment horizontal="center" vertical="center"/>
      <protection locked="0"/>
    </xf>
    <xf numFmtId="1" fontId="21" fillId="4" borderId="19" xfId="0" applyNumberFormat="1" applyFont="1" applyFill="1" applyBorder="1" applyAlignment="1" applyProtection="1">
      <alignment horizontal="center" vertical="center"/>
      <protection locked="0"/>
    </xf>
    <xf numFmtId="1" fontId="55" fillId="0" borderId="110" xfId="0" applyNumberFormat="1" applyFont="1" applyBorder="1" applyAlignment="1" applyProtection="1">
      <alignment horizontal="center" vertical="center"/>
      <protection locked="0"/>
    </xf>
    <xf numFmtId="1" fontId="55" fillId="0" borderId="37" xfId="0" applyNumberFormat="1" applyFont="1" applyBorder="1" applyAlignment="1" applyProtection="1">
      <alignment horizontal="center" vertical="center"/>
      <protection locked="0"/>
    </xf>
    <xf numFmtId="1" fontId="55" fillId="0" borderId="111" xfId="0" applyNumberFormat="1" applyFont="1" applyBorder="1" applyAlignment="1" applyProtection="1">
      <alignment horizontal="center" vertical="center"/>
      <protection locked="0"/>
    </xf>
    <xf numFmtId="1" fontId="55" fillId="0" borderId="30" xfId="0" applyNumberFormat="1" applyFont="1" applyBorder="1" applyAlignment="1" applyProtection="1">
      <alignment horizontal="center" vertical="center"/>
      <protection locked="0"/>
    </xf>
    <xf numFmtId="1" fontId="55" fillId="0" borderId="112" xfId="0" applyNumberFormat="1" applyFont="1" applyBorder="1" applyAlignment="1" applyProtection="1">
      <alignment horizontal="center" vertical="center"/>
      <protection locked="0"/>
    </xf>
    <xf numFmtId="1" fontId="55" fillId="0" borderId="31" xfId="0" applyNumberFormat="1" applyFont="1" applyBorder="1" applyAlignment="1" applyProtection="1">
      <alignment horizontal="center" vertical="center"/>
      <protection locked="0"/>
    </xf>
    <xf numFmtId="0" fontId="21" fillId="0" borderId="81" xfId="0" applyFont="1" applyBorder="1" applyAlignment="1" applyProtection="1">
      <alignment horizontal="center" vertical="center"/>
      <protection locked="0"/>
    </xf>
    <xf numFmtId="0" fontId="21" fillId="0" borderId="60"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50" xfId="0" applyFont="1" applyBorder="1" applyAlignment="1" applyProtection="1">
      <alignment horizontal="center" vertical="center" wrapText="1"/>
      <protection locked="0"/>
    </xf>
    <xf numFmtId="0" fontId="21" fillId="0" borderId="82" xfId="0" applyFont="1" applyBorder="1" applyAlignment="1" applyProtection="1">
      <alignment horizontal="center" vertical="center"/>
      <protection locked="0"/>
    </xf>
    <xf numFmtId="0" fontId="21" fillId="0" borderId="71" xfId="0" applyFont="1" applyBorder="1" applyAlignment="1" applyProtection="1">
      <alignment horizontal="center" vertical="center"/>
      <protection locked="0"/>
    </xf>
    <xf numFmtId="0" fontId="21" fillId="0" borderId="50" xfId="0" applyFont="1" applyBorder="1" applyAlignment="1" applyProtection="1">
      <alignment horizontal="center" vertical="center"/>
      <protection locked="0"/>
    </xf>
    <xf numFmtId="0" fontId="21" fillId="0" borderId="64" xfId="0" applyFont="1" applyBorder="1" applyAlignment="1" applyProtection="1">
      <alignment horizontal="center" vertical="center"/>
      <protection locked="0"/>
    </xf>
    <xf numFmtId="0" fontId="21" fillId="0" borderId="16"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0" xfId="0" applyFont="1" applyBorder="1" applyAlignment="1" applyProtection="1">
      <alignment horizontal="center" vertical="center" wrapText="1"/>
      <protection locked="0"/>
    </xf>
    <xf numFmtId="0" fontId="21" fillId="0" borderId="83" xfId="0" applyFont="1" applyBorder="1" applyAlignment="1" applyProtection="1">
      <alignment horizontal="center" vertical="center"/>
      <protection locked="0"/>
    </xf>
    <xf numFmtId="0" fontId="21" fillId="0" borderId="45" xfId="0" applyFont="1" applyBorder="1" applyAlignment="1" applyProtection="1">
      <alignment horizontal="center" vertical="center"/>
      <protection locked="0"/>
    </xf>
    <xf numFmtId="1" fontId="21" fillId="0" borderId="0" xfId="0" applyNumberFormat="1" applyFont="1" applyAlignment="1" applyProtection="1">
      <alignment horizontal="center" vertical="center" wrapText="1"/>
      <protection locked="0"/>
    </xf>
    <xf numFmtId="1" fontId="21" fillId="0" borderId="71" xfId="0" applyNumberFormat="1" applyFont="1" applyBorder="1" applyAlignment="1" applyProtection="1">
      <alignment horizontal="center" vertical="center" wrapText="1"/>
      <protection locked="0"/>
    </xf>
    <xf numFmtId="1" fontId="21" fillId="0" borderId="54" xfId="0" applyNumberFormat="1" applyFont="1" applyBorder="1" applyAlignment="1" applyProtection="1">
      <alignment horizontal="center" vertical="center" wrapText="1"/>
      <protection locked="0"/>
    </xf>
    <xf numFmtId="1" fontId="21" fillId="0" borderId="16" xfId="0" applyNumberFormat="1" applyFont="1" applyBorder="1" applyAlignment="1" applyProtection="1">
      <alignment horizontal="center" vertical="center" wrapText="1"/>
      <protection locked="0"/>
    </xf>
    <xf numFmtId="1" fontId="21" fillId="0" borderId="56" xfId="0" applyNumberFormat="1" applyFont="1" applyBorder="1" applyAlignment="1" applyProtection="1">
      <alignment horizontal="center" vertical="center" wrapText="1"/>
      <protection locked="0"/>
    </xf>
    <xf numFmtId="1" fontId="21" fillId="4" borderId="47" xfId="0" applyNumberFormat="1" applyFont="1" applyFill="1" applyBorder="1" applyAlignment="1" applyProtection="1">
      <alignment horizontal="center" vertical="center"/>
      <protection locked="0"/>
    </xf>
    <xf numFmtId="1" fontId="55" fillId="0" borderId="115" xfId="0" applyNumberFormat="1" applyFont="1" applyBorder="1" applyAlignment="1" applyProtection="1">
      <alignment horizontal="center" vertical="center"/>
      <protection locked="0"/>
    </xf>
    <xf numFmtId="1" fontId="55" fillId="0" borderId="116" xfId="0" applyNumberFormat="1" applyFont="1" applyBorder="1" applyAlignment="1" applyProtection="1">
      <alignment horizontal="center" vertical="center"/>
      <protection locked="0"/>
    </xf>
    <xf numFmtId="1" fontId="21" fillId="0" borderId="81" xfId="0" applyNumberFormat="1" applyFont="1" applyBorder="1" applyAlignment="1" applyProtection="1">
      <alignment horizontal="center" vertical="center"/>
      <protection locked="0"/>
    </xf>
    <xf numFmtId="1" fontId="21" fillId="0" borderId="60" xfId="0" applyNumberFormat="1" applyFont="1" applyBorder="1" applyAlignment="1" applyProtection="1">
      <alignment horizontal="center" vertical="center"/>
      <protection locked="0"/>
    </xf>
    <xf numFmtId="1" fontId="21" fillId="0" borderId="32" xfId="0" applyNumberFormat="1" applyFont="1" applyBorder="1" applyAlignment="1" applyProtection="1">
      <alignment horizontal="center" vertical="center"/>
      <protection locked="0"/>
    </xf>
    <xf numFmtId="0" fontId="21" fillId="0" borderId="35" xfId="0" applyFont="1" applyBorder="1" applyAlignment="1" applyProtection="1">
      <alignment horizontal="center" vertical="center" wrapText="1"/>
      <protection locked="0"/>
    </xf>
    <xf numFmtId="1" fontId="21" fillId="0" borderId="82" xfId="0" applyNumberFormat="1" applyFont="1" applyBorder="1" applyAlignment="1" applyProtection="1">
      <alignment horizontal="center" vertical="center"/>
      <protection locked="0"/>
    </xf>
    <xf numFmtId="1" fontId="21" fillId="0" borderId="71" xfId="0" applyNumberFormat="1" applyFont="1" applyBorder="1" applyAlignment="1" applyProtection="1">
      <alignment horizontal="center" vertical="center"/>
      <protection locked="0"/>
    </xf>
    <xf numFmtId="1" fontId="21" fillId="0" borderId="33" xfId="0" applyNumberFormat="1" applyFont="1" applyBorder="1" applyAlignment="1" applyProtection="1">
      <alignment horizontal="center" vertical="center"/>
      <protection locked="0"/>
    </xf>
    <xf numFmtId="0" fontId="21" fillId="0" borderId="33" xfId="0" applyFont="1" applyBorder="1" applyAlignment="1" applyProtection="1">
      <alignment horizontal="center" vertical="center" wrapText="1"/>
      <protection locked="0"/>
    </xf>
    <xf numFmtId="1" fontId="21" fillId="0" borderId="51" xfId="0" applyNumberFormat="1" applyFont="1" applyBorder="1" applyAlignment="1" applyProtection="1">
      <alignment horizontal="center" vertical="center"/>
      <protection locked="0"/>
    </xf>
    <xf numFmtId="1" fontId="21" fillId="0" borderId="84" xfId="0" applyNumberFormat="1" applyFont="1" applyBorder="1" applyAlignment="1" applyProtection="1">
      <alignment horizontal="center" vertical="center"/>
      <protection locked="0"/>
    </xf>
    <xf numFmtId="1" fontId="21" fillId="0" borderId="35" xfId="0" applyNumberFormat="1" applyFont="1" applyBorder="1" applyAlignment="1" applyProtection="1">
      <alignment horizontal="center" vertical="center"/>
      <protection locked="0"/>
    </xf>
    <xf numFmtId="1" fontId="21" fillId="0" borderId="64" xfId="0" applyNumberFormat="1" applyFont="1" applyBorder="1" applyAlignment="1" applyProtection="1">
      <alignment horizontal="center" vertical="center"/>
      <protection locked="0"/>
    </xf>
    <xf numFmtId="1" fontId="21" fillId="0" borderId="88" xfId="0" applyNumberFormat="1" applyFont="1" applyBorder="1" applyAlignment="1" applyProtection="1">
      <alignment horizontal="center" vertical="center"/>
      <protection locked="0"/>
    </xf>
    <xf numFmtId="1" fontId="21" fillId="0" borderId="73" xfId="0" applyNumberFormat="1" applyFont="1" applyBorder="1" applyAlignment="1" applyProtection="1">
      <alignment horizontal="center" vertical="center"/>
      <protection locked="0"/>
    </xf>
    <xf numFmtId="1" fontId="21" fillId="0" borderId="58" xfId="0" applyNumberFormat="1" applyFont="1" applyBorder="1" applyAlignment="1" applyProtection="1">
      <alignment horizontal="center" vertical="center"/>
      <protection locked="0"/>
    </xf>
    <xf numFmtId="1" fontId="21" fillId="0" borderId="45" xfId="0" applyNumberFormat="1" applyFont="1" applyBorder="1" applyAlignment="1" applyProtection="1">
      <alignment horizontal="center" vertical="center"/>
      <protection locked="0"/>
    </xf>
    <xf numFmtId="1" fontId="21" fillId="4" borderId="46" xfId="0" applyNumberFormat="1" applyFont="1" applyFill="1" applyBorder="1" applyAlignment="1" applyProtection="1">
      <alignment horizontal="center" vertical="center"/>
      <protection locked="0"/>
    </xf>
    <xf numFmtId="1" fontId="21" fillId="0" borderId="9" xfId="0" applyNumberFormat="1" applyFont="1" applyBorder="1" applyAlignment="1" applyProtection="1">
      <alignment horizontal="center" vertical="center"/>
      <protection locked="0"/>
    </xf>
    <xf numFmtId="0" fontId="21" fillId="0" borderId="57" xfId="0" applyFont="1" applyBorder="1" applyAlignment="1" applyProtection="1">
      <alignment horizontal="center" vertical="center" wrapText="1"/>
      <protection locked="0"/>
    </xf>
    <xf numFmtId="1" fontId="21" fillId="0" borderId="38" xfId="0" applyNumberFormat="1" applyFont="1" applyBorder="1" applyAlignment="1" applyProtection="1">
      <alignment horizontal="center" vertical="center"/>
      <protection locked="0"/>
    </xf>
    <xf numFmtId="1" fontId="21" fillId="0" borderId="12" xfId="0" applyNumberFormat="1" applyFont="1" applyBorder="1" applyAlignment="1" applyProtection="1">
      <alignment horizontal="center" vertical="center"/>
      <protection locked="0"/>
    </xf>
    <xf numFmtId="0" fontId="21" fillId="0" borderId="16" xfId="0" applyFont="1" applyBorder="1" applyAlignment="1" applyProtection="1">
      <alignment horizontal="center" vertical="center" wrapText="1"/>
      <protection locked="0"/>
    </xf>
    <xf numFmtId="1" fontId="21" fillId="0" borderId="87" xfId="0" applyNumberFormat="1" applyFont="1" applyBorder="1" applyAlignment="1" applyProtection="1">
      <alignment horizontal="center" vertical="center"/>
      <protection locked="0"/>
    </xf>
    <xf numFmtId="1" fontId="21" fillId="0" borderId="86" xfId="0" applyNumberFormat="1" applyFont="1" applyBorder="1" applyAlignment="1" applyProtection="1">
      <alignment horizontal="center" vertical="center"/>
      <protection locked="0"/>
    </xf>
    <xf numFmtId="1" fontId="21" fillId="0" borderId="5" xfId="0" applyNumberFormat="1" applyFont="1" applyBorder="1" applyAlignment="1" applyProtection="1">
      <alignment horizontal="center" vertical="center"/>
      <protection locked="0"/>
    </xf>
    <xf numFmtId="1" fontId="21" fillId="0" borderId="16" xfId="0" applyNumberFormat="1" applyFont="1" applyBorder="1" applyAlignment="1" applyProtection="1">
      <alignment horizontal="center" vertical="center"/>
      <protection locked="0"/>
    </xf>
    <xf numFmtId="1" fontId="21" fillId="0" borderId="83" xfId="0" applyNumberFormat="1" applyFont="1" applyBorder="1" applyAlignment="1" applyProtection="1">
      <alignment horizontal="center" vertical="center"/>
      <protection locked="0"/>
    </xf>
    <xf numFmtId="1" fontId="21" fillId="0" borderId="34" xfId="0" applyNumberFormat="1" applyFont="1" applyBorder="1" applyAlignment="1" applyProtection="1">
      <alignment horizontal="center" vertical="center"/>
      <protection locked="0"/>
    </xf>
    <xf numFmtId="1" fontId="56" fillId="7" borderId="8" xfId="0" applyNumberFormat="1" applyFont="1" applyFill="1" applyBorder="1" applyAlignment="1">
      <alignment vertical="center"/>
    </xf>
    <xf numFmtId="1" fontId="56" fillId="7" borderId="4" xfId="0" applyNumberFormat="1" applyFont="1" applyFill="1" applyBorder="1" applyAlignment="1">
      <alignment horizontal="center" vertical="center"/>
    </xf>
    <xf numFmtId="1" fontId="56" fillId="2" borderId="0" xfId="0" applyNumberFormat="1" applyFont="1" applyFill="1" applyAlignment="1">
      <alignment horizontal="center" vertical="center"/>
    </xf>
    <xf numFmtId="0" fontId="57" fillId="2" borderId="0" xfId="0" applyFont="1" applyFill="1"/>
    <xf numFmtId="0" fontId="57" fillId="10" borderId="0" xfId="0" applyFont="1" applyFill="1"/>
    <xf numFmtId="1" fontId="56" fillId="7" borderId="2" xfId="0" applyNumberFormat="1" applyFont="1" applyFill="1" applyBorder="1" applyAlignment="1">
      <alignment horizontal="center" vertical="center"/>
    </xf>
    <xf numFmtId="0" fontId="21" fillId="0" borderId="114" xfId="0" applyFont="1" applyBorder="1" applyAlignment="1" applyProtection="1">
      <alignment horizontal="center"/>
      <protection locked="0"/>
    </xf>
    <xf numFmtId="0" fontId="21" fillId="0" borderId="117" xfId="0" applyFont="1" applyBorder="1" applyAlignment="1" applyProtection="1">
      <alignment horizontal="center"/>
      <protection locked="0"/>
    </xf>
    <xf numFmtId="0" fontId="11" fillId="10" borderId="118" xfId="0" applyFont="1" applyFill="1" applyBorder="1"/>
    <xf numFmtId="0" fontId="11" fillId="2" borderId="119" xfId="0" applyFont="1" applyFill="1" applyBorder="1"/>
    <xf numFmtId="0" fontId="11" fillId="2" borderId="36" xfId="0" applyFont="1" applyFill="1" applyBorder="1"/>
    <xf numFmtId="1" fontId="21" fillId="0" borderId="120" xfId="0" applyNumberFormat="1" applyFont="1" applyBorder="1" applyAlignment="1" applyProtection="1">
      <alignment horizontal="center"/>
      <protection locked="0"/>
    </xf>
    <xf numFmtId="1" fontId="21" fillId="0" borderId="121" xfId="0" applyNumberFormat="1" applyFont="1" applyBorder="1" applyAlignment="1" applyProtection="1">
      <alignment horizontal="center"/>
      <protection locked="0"/>
    </xf>
    <xf numFmtId="0" fontId="21" fillId="0" borderId="122" xfId="0" applyFont="1" applyBorder="1" applyAlignment="1" applyProtection="1">
      <alignment horizontal="center"/>
      <protection locked="0"/>
    </xf>
    <xf numFmtId="1" fontId="21" fillId="0" borderId="123" xfId="0" applyNumberFormat="1" applyFont="1" applyBorder="1" applyAlignment="1" applyProtection="1">
      <alignment horizontal="center"/>
      <protection locked="0"/>
    </xf>
    <xf numFmtId="0" fontId="21" fillId="0" borderId="124" xfId="0" applyFont="1" applyBorder="1" applyAlignment="1" applyProtection="1">
      <alignment horizontal="center"/>
      <protection locked="0"/>
    </xf>
    <xf numFmtId="0" fontId="11" fillId="10" borderId="129" xfId="0" applyFont="1" applyFill="1" applyBorder="1"/>
    <xf numFmtId="166" fontId="21" fillId="10" borderId="132" xfId="0" applyNumberFormat="1" applyFont="1" applyFill="1" applyBorder="1" applyAlignment="1">
      <alignment horizontal="center" vertical="center"/>
    </xf>
    <xf numFmtId="166" fontId="21" fillId="10" borderId="133" xfId="0" applyNumberFormat="1" applyFont="1" applyFill="1" applyBorder="1" applyAlignment="1">
      <alignment horizontal="center" vertical="center"/>
    </xf>
    <xf numFmtId="166" fontId="21" fillId="10" borderId="134" xfId="0" applyNumberFormat="1" applyFont="1" applyFill="1" applyBorder="1" applyAlignment="1">
      <alignment horizontal="center" vertical="center"/>
    </xf>
    <xf numFmtId="0" fontId="0" fillId="10" borderId="135" xfId="0" applyFill="1" applyBorder="1"/>
    <xf numFmtId="0" fontId="21" fillId="0" borderId="48" xfId="0" applyFont="1" applyBorder="1" applyAlignment="1" applyProtection="1">
      <alignment horizontal="center"/>
      <protection locked="0"/>
    </xf>
    <xf numFmtId="0" fontId="21" fillId="0" borderId="56" xfId="0" applyFont="1" applyBorder="1" applyAlignment="1" applyProtection="1">
      <alignment horizontal="center"/>
      <protection locked="0"/>
    </xf>
    <xf numFmtId="0" fontId="21" fillId="0" borderId="49" xfId="0" applyFont="1" applyBorder="1" applyAlignment="1" applyProtection="1">
      <alignment horizontal="center"/>
      <protection locked="0"/>
    </xf>
    <xf numFmtId="0" fontId="21" fillId="0" borderId="137" xfId="0" applyFont="1" applyBorder="1" applyAlignment="1" applyProtection="1">
      <alignment horizontal="center"/>
      <protection locked="0"/>
    </xf>
    <xf numFmtId="166" fontId="21" fillId="10" borderId="125" xfId="0" applyNumberFormat="1" applyFont="1" applyFill="1" applyBorder="1" applyAlignment="1">
      <alignment horizontal="center" vertical="center"/>
    </xf>
    <xf numFmtId="166" fontId="21" fillId="10" borderId="138" xfId="0" applyNumberFormat="1" applyFont="1" applyFill="1" applyBorder="1" applyAlignment="1">
      <alignment horizontal="center" vertical="center"/>
    </xf>
    <xf numFmtId="0" fontId="21" fillId="0" borderId="143" xfId="0" applyFont="1" applyBorder="1" applyAlignment="1" applyProtection="1">
      <alignment horizontal="center"/>
      <protection locked="0"/>
    </xf>
    <xf numFmtId="0" fontId="21" fillId="0" borderId="144" xfId="0" applyFont="1" applyBorder="1" applyAlignment="1" applyProtection="1">
      <alignment horizontal="center"/>
      <protection locked="0"/>
    </xf>
    <xf numFmtId="0" fontId="21" fillId="0" borderId="145" xfId="0" applyFont="1" applyBorder="1" applyAlignment="1" applyProtection="1">
      <alignment horizontal="center"/>
      <protection locked="0"/>
    </xf>
    <xf numFmtId="0" fontId="21" fillId="0" borderId="146" xfId="0" applyFont="1" applyBorder="1" applyAlignment="1" applyProtection="1">
      <alignment horizontal="center"/>
      <protection locked="0"/>
    </xf>
    <xf numFmtId="0" fontId="11" fillId="12" borderId="27" xfId="4" applyFont="1" applyFill="1" applyBorder="1" applyAlignment="1" applyProtection="1">
      <alignment horizontal="center" vertical="center" wrapText="1"/>
    </xf>
    <xf numFmtId="0" fontId="22" fillId="0" borderId="60" xfId="0" applyFont="1" applyBorder="1" applyAlignment="1" applyProtection="1">
      <alignment horizontal="center" vertical="center" wrapText="1"/>
      <protection locked="0"/>
    </xf>
    <xf numFmtId="0" fontId="22" fillId="0" borderId="71" xfId="0" applyFont="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168" fontId="25" fillId="4" borderId="79" xfId="3" applyNumberFormat="1" applyFont="1" applyFill="1" applyBorder="1" applyAlignment="1">
      <alignment horizontal="center" vertical="center"/>
    </xf>
    <xf numFmtId="0" fontId="25" fillId="4" borderId="9" xfId="0" applyFont="1" applyFill="1" applyBorder="1" applyAlignment="1">
      <alignment horizontal="center" vertical="center"/>
    </xf>
    <xf numFmtId="168" fontId="25" fillId="4" borderId="24" xfId="3" applyNumberFormat="1" applyFont="1" applyFill="1" applyBorder="1" applyAlignment="1">
      <alignment horizontal="center" vertical="center"/>
    </xf>
    <xf numFmtId="168" fontId="25" fillId="4" borderId="91" xfId="3" applyNumberFormat="1" applyFont="1" applyFill="1" applyBorder="1" applyAlignment="1">
      <alignment horizontal="center" vertical="center"/>
    </xf>
    <xf numFmtId="168" fontId="25" fillId="4" borderId="21" xfId="3" applyNumberFormat="1" applyFont="1" applyFill="1" applyBorder="1" applyAlignment="1">
      <alignment horizontal="center" vertical="center"/>
    </xf>
    <xf numFmtId="0" fontId="22" fillId="0" borderId="3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47" fillId="10" borderId="2" xfId="0" applyFont="1" applyFill="1" applyBorder="1" applyAlignment="1">
      <alignment horizontal="center" vertical="center"/>
    </xf>
    <xf numFmtId="0" fontId="21" fillId="0" borderId="148" xfId="0" applyFont="1" applyBorder="1" applyAlignment="1" applyProtection="1">
      <alignment horizontal="center"/>
      <protection locked="0"/>
    </xf>
    <xf numFmtId="0" fontId="21" fillId="0" borderId="149" xfId="0" applyFont="1" applyBorder="1" applyAlignment="1" applyProtection="1">
      <alignment horizontal="center"/>
      <protection locked="0"/>
    </xf>
    <xf numFmtId="0" fontId="21" fillId="0" borderId="150" xfId="0" applyFont="1" applyBorder="1" applyAlignment="1" applyProtection="1">
      <alignment horizontal="center"/>
      <protection locked="0"/>
    </xf>
    <xf numFmtId="1" fontId="21" fillId="0" borderId="151" xfId="0" applyNumberFormat="1" applyFont="1" applyBorder="1" applyAlignment="1" applyProtection="1">
      <alignment horizontal="center"/>
      <protection locked="0"/>
    </xf>
    <xf numFmtId="0" fontId="21" fillId="10" borderId="2" xfId="0" applyFont="1" applyFill="1" applyBorder="1" applyAlignment="1">
      <alignment horizontal="center" vertical="center" wrapText="1"/>
    </xf>
    <xf numFmtId="0" fontId="12" fillId="2" borderId="0" xfId="0" applyFont="1" applyFill="1"/>
    <xf numFmtId="0" fontId="21" fillId="2" borderId="0" xfId="0" applyFont="1" applyFill="1" applyAlignment="1">
      <alignment horizontal="center"/>
    </xf>
    <xf numFmtId="1" fontId="21" fillId="11" borderId="26" xfId="0" applyNumberFormat="1" applyFont="1" applyFill="1" applyBorder="1" applyAlignment="1">
      <alignment horizontal="center"/>
    </xf>
    <xf numFmtId="0" fontId="20" fillId="12" borderId="9" xfId="0" applyFont="1" applyFill="1" applyBorder="1" applyAlignment="1">
      <alignment horizontal="center" vertical="center" wrapText="1"/>
    </xf>
    <xf numFmtId="0" fontId="20" fillId="12" borderId="1" xfId="0" applyFont="1" applyFill="1" applyBorder="1" applyAlignment="1">
      <alignment horizontal="center" vertical="center"/>
    </xf>
    <xf numFmtId="0" fontId="20" fillId="12" borderId="10" xfId="0" applyFont="1" applyFill="1" applyBorder="1" applyAlignment="1">
      <alignment horizontal="center" vertical="center"/>
    </xf>
    <xf numFmtId="0" fontId="20" fillId="12" borderId="10" xfId="0" applyFont="1" applyFill="1" applyBorder="1" applyAlignment="1">
      <alignment horizontal="center" vertical="center" wrapText="1"/>
    </xf>
    <xf numFmtId="0" fontId="25" fillId="10" borderId="4" xfId="4" applyFont="1" applyFill="1" applyBorder="1" applyAlignment="1" applyProtection="1">
      <alignment horizontal="center" vertical="center"/>
    </xf>
    <xf numFmtId="0" fontId="11" fillId="10" borderId="7" xfId="4" applyFont="1" applyFill="1" applyBorder="1" applyAlignment="1" applyProtection="1">
      <alignment horizontal="center" vertical="center" wrapText="1"/>
    </xf>
    <xf numFmtId="0" fontId="11" fillId="10" borderId="7" xfId="4" applyFont="1" applyFill="1" applyBorder="1" applyAlignment="1" applyProtection="1">
      <alignment horizontal="center" vertical="center"/>
    </xf>
    <xf numFmtId="0" fontId="23" fillId="10" borderId="38" xfId="0" applyFont="1" applyFill="1" applyBorder="1" applyAlignment="1">
      <alignment vertical="center" wrapText="1"/>
    </xf>
    <xf numFmtId="0" fontId="23" fillId="10" borderId="0" xfId="0" applyFont="1" applyFill="1" applyAlignment="1">
      <alignment vertical="center" wrapText="1"/>
    </xf>
    <xf numFmtId="0" fontId="11" fillId="10" borderId="69" xfId="0" applyFont="1" applyFill="1" applyBorder="1"/>
    <xf numFmtId="0" fontId="11" fillId="10" borderId="5" xfId="0" applyFont="1" applyFill="1" applyBorder="1"/>
    <xf numFmtId="0" fontId="21" fillId="10" borderId="5" xfId="0" applyFont="1" applyFill="1" applyBorder="1" applyAlignment="1">
      <alignment horizontal="center" vertical="center"/>
    </xf>
    <xf numFmtId="166" fontId="21" fillId="10" borderId="2" xfId="0" applyNumberFormat="1" applyFont="1" applyFill="1" applyBorder="1" applyAlignment="1">
      <alignment horizontal="center" vertical="center"/>
    </xf>
    <xf numFmtId="0" fontId="23" fillId="10" borderId="29" xfId="0" applyFont="1" applyFill="1" applyBorder="1" applyAlignment="1">
      <alignment vertical="center" wrapText="1"/>
    </xf>
    <xf numFmtId="0" fontId="23" fillId="10" borderId="36" xfId="0" applyFont="1" applyFill="1" applyBorder="1" applyAlignment="1">
      <alignment vertical="center" wrapText="1"/>
    </xf>
    <xf numFmtId="0" fontId="21" fillId="10" borderId="17" xfId="0" applyFont="1" applyFill="1" applyBorder="1" applyAlignment="1">
      <alignment horizontal="center" vertical="center"/>
    </xf>
    <xf numFmtId="0" fontId="52" fillId="2" borderId="7" xfId="0" applyFont="1" applyFill="1" applyBorder="1" applyAlignment="1">
      <alignment vertical="center" textRotation="90"/>
    </xf>
    <xf numFmtId="0" fontId="11" fillId="11" borderId="3" xfId="0" applyFont="1" applyFill="1" applyBorder="1"/>
    <xf numFmtId="0" fontId="10" fillId="11" borderId="3" xfId="0" applyFont="1" applyFill="1" applyBorder="1" applyAlignment="1">
      <alignment vertical="center" wrapText="1"/>
    </xf>
    <xf numFmtId="0" fontId="11" fillId="11" borderId="4" xfId="0" applyFont="1" applyFill="1" applyBorder="1"/>
    <xf numFmtId="0" fontId="11" fillId="11" borderId="8" xfId="0" applyFont="1" applyFill="1" applyBorder="1"/>
    <xf numFmtId="0" fontId="22" fillId="0" borderId="9" xfId="0" applyFont="1" applyBorder="1" applyAlignment="1" applyProtection="1">
      <alignment horizontal="center" vertical="center" wrapText="1"/>
      <protection locked="0"/>
    </xf>
    <xf numFmtId="1" fontId="21" fillId="0" borderId="152" xfId="0" applyNumberFormat="1" applyFont="1" applyBorder="1" applyAlignment="1" applyProtection="1">
      <alignment horizontal="center" vertical="center"/>
      <protection locked="0"/>
    </xf>
    <xf numFmtId="1" fontId="21" fillId="0" borderId="153" xfId="0" applyNumberFormat="1" applyFont="1" applyBorder="1" applyAlignment="1" applyProtection="1">
      <alignment horizontal="center" vertical="center"/>
      <protection locked="0"/>
    </xf>
    <xf numFmtId="0" fontId="11" fillId="10" borderId="2" xfId="0" applyFont="1" applyFill="1" applyBorder="1" applyAlignment="1">
      <alignment horizontal="center" vertical="center" wrapText="1"/>
    </xf>
    <xf numFmtId="0" fontId="11" fillId="10" borderId="7" xfId="0" applyFont="1" applyFill="1" applyBorder="1" applyAlignment="1">
      <alignment horizontal="center" vertical="center" wrapText="1"/>
    </xf>
    <xf numFmtId="1" fontId="21" fillId="0" borderId="114" xfId="0" applyNumberFormat="1" applyFont="1" applyBorder="1" applyAlignment="1" applyProtection="1">
      <alignment horizontal="center" vertical="center"/>
      <protection locked="0"/>
    </xf>
    <xf numFmtId="0" fontId="11" fillId="10" borderId="8" xfId="0" applyFont="1" applyFill="1" applyBorder="1"/>
    <xf numFmtId="0" fontId="10" fillId="2" borderId="38" xfId="0" applyFont="1" applyFill="1" applyBorder="1" applyAlignment="1">
      <alignment vertical="center"/>
    </xf>
    <xf numFmtId="1" fontId="21" fillId="0" borderId="54" xfId="0" applyNumberFormat="1" applyFont="1" applyBorder="1" applyAlignment="1" applyProtection="1">
      <alignment horizontal="center" vertical="center"/>
      <protection locked="0"/>
    </xf>
    <xf numFmtId="0" fontId="22" fillId="0" borderId="2" xfId="0" applyFont="1" applyBorder="1" applyAlignment="1" applyProtection="1">
      <alignment horizontal="center" vertical="center" wrapText="1"/>
      <protection locked="0"/>
    </xf>
    <xf numFmtId="1" fontId="59" fillId="0" borderId="32" xfId="0" applyNumberFormat="1" applyFont="1" applyBorder="1" applyAlignment="1" applyProtection="1">
      <alignment horizontal="center" vertical="center"/>
      <protection locked="0"/>
    </xf>
    <xf numFmtId="0" fontId="59" fillId="0" borderId="110" xfId="0" applyFont="1" applyBorder="1" applyAlignment="1" applyProtection="1">
      <alignment horizontal="center" vertical="center" wrapText="1"/>
      <protection locked="0"/>
    </xf>
    <xf numFmtId="0" fontId="59" fillId="0" borderId="57" xfId="0" applyFont="1" applyBorder="1" applyAlignment="1" applyProtection="1">
      <alignment horizontal="center" vertical="center" wrapText="1"/>
      <protection locked="0"/>
    </xf>
    <xf numFmtId="1" fontId="59" fillId="0" borderId="35" xfId="0" applyNumberFormat="1" applyFont="1" applyBorder="1" applyAlignment="1" applyProtection="1">
      <alignment horizontal="center" vertical="center"/>
      <protection locked="0"/>
    </xf>
    <xf numFmtId="0" fontId="59" fillId="0" borderId="111" xfId="0" applyFont="1" applyBorder="1" applyAlignment="1" applyProtection="1">
      <alignment horizontal="center" vertical="center" wrapText="1"/>
      <protection locked="0"/>
    </xf>
    <xf numFmtId="0" fontId="59" fillId="0" borderId="147" xfId="0" applyFont="1" applyBorder="1" applyAlignment="1" applyProtection="1">
      <alignment horizontal="center" vertical="center" wrapText="1"/>
      <protection locked="0"/>
    </xf>
    <xf numFmtId="1" fontId="59" fillId="0" borderId="33" xfId="0" applyNumberFormat="1" applyFont="1" applyBorder="1" applyAlignment="1" applyProtection="1">
      <alignment horizontal="center" vertical="center"/>
      <protection locked="0"/>
    </xf>
    <xf numFmtId="1" fontId="59" fillId="0" borderId="34" xfId="0" applyNumberFormat="1" applyFont="1" applyBorder="1" applyAlignment="1" applyProtection="1">
      <alignment horizontal="center" vertical="center"/>
      <protection locked="0"/>
    </xf>
    <xf numFmtId="1" fontId="59" fillId="0" borderId="12" xfId="0" applyNumberFormat="1" applyFont="1" applyBorder="1" applyAlignment="1" applyProtection="1">
      <alignment horizontal="center" vertical="center"/>
      <protection locked="0"/>
    </xf>
    <xf numFmtId="1" fontId="59" fillId="0" borderId="110" xfId="0" applyNumberFormat="1" applyFont="1" applyBorder="1" applyAlignment="1" applyProtection="1">
      <alignment horizontal="center" vertical="center"/>
      <protection locked="0"/>
    </xf>
    <xf numFmtId="1" fontId="59" fillId="0" borderId="37" xfId="0" applyNumberFormat="1" applyFont="1" applyBorder="1" applyAlignment="1" applyProtection="1">
      <alignment horizontal="center" vertical="center"/>
      <protection locked="0"/>
    </xf>
    <xf numFmtId="1" fontId="59" fillId="0" borderId="13" xfId="0" applyNumberFormat="1" applyFont="1" applyBorder="1" applyAlignment="1" applyProtection="1">
      <alignment horizontal="center" vertical="center"/>
      <protection locked="0"/>
    </xf>
    <xf numFmtId="1" fontId="59" fillId="0" borderId="111" xfId="0" applyNumberFormat="1" applyFont="1" applyBorder="1" applyAlignment="1" applyProtection="1">
      <alignment horizontal="center" vertical="center"/>
      <protection locked="0"/>
    </xf>
    <xf numFmtId="1" fontId="59" fillId="0" borderId="30" xfId="0" applyNumberFormat="1" applyFont="1" applyBorder="1" applyAlignment="1" applyProtection="1">
      <alignment horizontal="center" vertical="center"/>
      <protection locked="0"/>
    </xf>
    <xf numFmtId="1" fontId="59" fillId="0" borderId="15" xfId="0" applyNumberFormat="1" applyFont="1" applyBorder="1" applyAlignment="1" applyProtection="1">
      <alignment horizontal="center" vertical="center"/>
      <protection locked="0"/>
    </xf>
    <xf numFmtId="1" fontId="59" fillId="0" borderId="112" xfId="0" applyNumberFormat="1" applyFont="1" applyBorder="1" applyAlignment="1" applyProtection="1">
      <alignment horizontal="center" vertical="center"/>
      <protection locked="0"/>
    </xf>
    <xf numFmtId="1" fontId="59" fillId="0" borderId="31" xfId="0" applyNumberFormat="1" applyFont="1" applyBorder="1" applyAlignment="1" applyProtection="1">
      <alignment horizontal="center" vertical="center"/>
      <protection locked="0"/>
    </xf>
    <xf numFmtId="1" fontId="59" fillId="0" borderId="19" xfId="0" applyNumberFormat="1" applyFont="1" applyBorder="1" applyAlignment="1" applyProtection="1">
      <alignment horizontal="center" vertical="center"/>
      <protection locked="0"/>
    </xf>
    <xf numFmtId="1" fontId="59" fillId="0" borderId="53" xfId="0" applyNumberFormat="1" applyFont="1" applyBorder="1" applyAlignment="1" applyProtection="1">
      <alignment horizontal="center" vertical="center"/>
      <protection locked="0"/>
    </xf>
    <xf numFmtId="1" fontId="59" fillId="0" borderId="52" xfId="0" applyNumberFormat="1" applyFont="1" applyBorder="1" applyAlignment="1" applyProtection="1">
      <alignment horizontal="center" vertical="center"/>
      <protection locked="0"/>
    </xf>
    <xf numFmtId="1" fontId="59" fillId="0" borderId="55" xfId="0" applyNumberFormat="1" applyFont="1" applyBorder="1" applyAlignment="1" applyProtection="1">
      <alignment horizontal="center" vertical="center"/>
      <protection locked="0"/>
    </xf>
    <xf numFmtId="1" fontId="59" fillId="4" borderId="13" xfId="0" applyNumberFormat="1" applyFont="1" applyFill="1" applyBorder="1" applyAlignment="1" applyProtection="1">
      <alignment horizontal="center" vertical="center"/>
      <protection locked="0"/>
    </xf>
    <xf numFmtId="1" fontId="59" fillId="4" borderId="15" xfId="0" applyNumberFormat="1" applyFont="1" applyFill="1" applyBorder="1" applyAlignment="1" applyProtection="1">
      <alignment horizontal="center" vertical="center"/>
      <protection locked="0"/>
    </xf>
    <xf numFmtId="1" fontId="59" fillId="0" borderId="85" xfId="0" applyNumberFormat="1" applyFont="1" applyBorder="1" applyAlignment="1" applyProtection="1">
      <alignment horizontal="center" vertical="center"/>
      <protection locked="0"/>
    </xf>
    <xf numFmtId="1" fontId="59" fillId="4" borderId="49" xfId="0" applyNumberFormat="1" applyFont="1" applyFill="1" applyBorder="1" applyAlignment="1" applyProtection="1">
      <alignment horizontal="center" vertical="center"/>
      <protection locked="0"/>
    </xf>
    <xf numFmtId="1" fontId="59" fillId="0" borderId="48" xfId="0" applyNumberFormat="1" applyFont="1" applyBorder="1" applyAlignment="1" applyProtection="1">
      <alignment horizontal="center" vertical="center"/>
      <protection locked="0"/>
    </xf>
    <xf numFmtId="1" fontId="59" fillId="0" borderId="113" xfId="0" applyNumberFormat="1" applyFont="1" applyBorder="1" applyAlignment="1" applyProtection="1">
      <alignment horizontal="center" vertical="center"/>
      <protection locked="0"/>
    </xf>
    <xf numFmtId="1" fontId="59" fillId="4" borderId="47" xfId="0" applyNumberFormat="1" applyFont="1" applyFill="1" applyBorder="1" applyAlignment="1" applyProtection="1">
      <alignment horizontal="center" vertical="center"/>
      <protection locked="0"/>
    </xf>
    <xf numFmtId="1" fontId="59" fillId="0" borderId="114" xfId="0" applyNumberFormat="1" applyFont="1" applyBorder="1" applyAlignment="1" applyProtection="1">
      <alignment horizontal="center" vertical="center"/>
      <protection locked="0"/>
    </xf>
    <xf numFmtId="1" fontId="59" fillId="0" borderId="115" xfId="0" applyNumberFormat="1" applyFont="1" applyBorder="1" applyAlignment="1" applyProtection="1">
      <alignment horizontal="center" vertical="center"/>
      <protection locked="0"/>
    </xf>
    <xf numFmtId="1" fontId="59" fillId="0" borderId="116" xfId="0" applyNumberFormat="1" applyFont="1" applyBorder="1" applyAlignment="1" applyProtection="1">
      <alignment horizontal="center" vertical="center"/>
      <protection locked="0"/>
    </xf>
    <xf numFmtId="1" fontId="59" fillId="0" borderId="99" xfId="0" applyNumberFormat="1" applyFont="1" applyBorder="1" applyAlignment="1" applyProtection="1">
      <alignment horizontal="center" vertical="center"/>
      <protection locked="0"/>
    </xf>
    <xf numFmtId="1" fontId="59" fillId="4" borderId="19" xfId="0" applyNumberFormat="1" applyFont="1" applyFill="1" applyBorder="1" applyAlignment="1" applyProtection="1">
      <alignment horizontal="center" vertical="center"/>
      <protection locked="0"/>
    </xf>
    <xf numFmtId="0" fontId="21" fillId="0" borderId="34" xfId="0" applyFont="1" applyBorder="1" applyAlignment="1" applyProtection="1">
      <alignment horizontal="center" vertical="center" wrapText="1"/>
      <protection locked="0"/>
    </xf>
    <xf numFmtId="0" fontId="22" fillId="16" borderId="14" xfId="0" applyFont="1" applyFill="1" applyBorder="1" applyAlignment="1" applyProtection="1">
      <alignment horizontal="center" vertical="center" wrapText="1"/>
      <protection locked="0"/>
    </xf>
    <xf numFmtId="0" fontId="22" fillId="16" borderId="16" xfId="0" applyFont="1" applyFill="1" applyBorder="1" applyAlignment="1" applyProtection="1">
      <alignment horizontal="center" vertical="center" wrapText="1"/>
      <protection locked="0"/>
    </xf>
    <xf numFmtId="167" fontId="25" fillId="4" borderId="3" xfId="0" applyNumberFormat="1" applyFont="1" applyFill="1" applyBorder="1" applyAlignment="1">
      <alignment horizontal="center" vertical="center"/>
    </xf>
    <xf numFmtId="0" fontId="48" fillId="4" borderId="32" xfId="0" applyFont="1" applyFill="1" applyBorder="1" applyAlignment="1">
      <alignment horizontal="center" vertical="center"/>
    </xf>
    <xf numFmtId="0" fontId="48" fillId="4" borderId="33" xfId="0" applyFont="1" applyFill="1" applyBorder="1" applyAlignment="1">
      <alignment horizontal="center" vertical="center"/>
    </xf>
    <xf numFmtId="0" fontId="48" fillId="4" borderId="34" xfId="0" applyFont="1" applyFill="1" applyBorder="1" applyAlignment="1">
      <alignment horizontal="center" vertical="center"/>
    </xf>
    <xf numFmtId="0" fontId="10" fillId="11" borderId="8" xfId="0" applyFont="1" applyFill="1" applyBorder="1" applyAlignment="1">
      <alignment vertical="center" wrapText="1"/>
    </xf>
    <xf numFmtId="0" fontId="11" fillId="12" borderId="32" xfId="0" applyFont="1" applyFill="1" applyBorder="1" applyAlignment="1">
      <alignment horizontal="center" vertical="center" wrapText="1"/>
    </xf>
    <xf numFmtId="0" fontId="11" fillId="12" borderId="5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1" fillId="12" borderId="34" xfId="0" applyFont="1" applyFill="1" applyBorder="1" applyAlignment="1">
      <alignment horizontal="center" vertical="center" wrapText="1"/>
    </xf>
    <xf numFmtId="0" fontId="11" fillId="12" borderId="53" xfId="0" applyFont="1" applyFill="1" applyBorder="1" applyAlignment="1">
      <alignment horizontal="center" vertical="center" wrapText="1"/>
    </xf>
    <xf numFmtId="0" fontId="11" fillId="12" borderId="52" xfId="0" applyFont="1" applyFill="1" applyBorder="1" applyAlignment="1">
      <alignment horizontal="center" vertical="center" wrapText="1"/>
    </xf>
    <xf numFmtId="0" fontId="11" fillId="12" borderId="55" xfId="0" applyFont="1" applyFill="1" applyBorder="1" applyAlignment="1">
      <alignment horizontal="center" vertical="center" wrapText="1"/>
    </xf>
    <xf numFmtId="0" fontId="11" fillId="12" borderId="35" xfId="0" applyFont="1" applyFill="1" applyBorder="1" applyAlignment="1">
      <alignment horizontal="center" vertical="center" wrapText="1"/>
    </xf>
    <xf numFmtId="0" fontId="25" fillId="4" borderId="9" xfId="0" applyFont="1" applyFill="1" applyBorder="1" applyAlignment="1">
      <alignment vertical="center" textRotation="90" wrapText="1"/>
    </xf>
    <xf numFmtId="0" fontId="25" fillId="4" borderId="12" xfId="0" applyFont="1" applyFill="1" applyBorder="1" applyAlignment="1">
      <alignment vertical="center" textRotation="90" wrapText="1"/>
    </xf>
    <xf numFmtId="0" fontId="10" fillId="10" borderId="0" xfId="0" applyFont="1" applyFill="1" applyAlignment="1">
      <alignment horizontal="center" vertical="center" wrapText="1"/>
    </xf>
    <xf numFmtId="0" fontId="22" fillId="4" borderId="27"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5" xfId="0" applyFont="1" applyFill="1" applyBorder="1" applyAlignment="1">
      <alignment horizontal="center" vertical="center" wrapText="1"/>
    </xf>
    <xf numFmtId="0" fontId="22" fillId="4" borderId="29"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39" fillId="10" borderId="2" xfId="4" applyFont="1" applyFill="1" applyBorder="1" applyAlignment="1" applyProtection="1">
      <alignment horizontal="center" vertical="center" wrapText="1"/>
    </xf>
    <xf numFmtId="1" fontId="56" fillId="17" borderId="8" xfId="0" applyNumberFormat="1" applyFont="1" applyFill="1" applyBorder="1" applyAlignment="1">
      <alignment horizontal="center" vertical="center"/>
    </xf>
    <xf numFmtId="1" fontId="62" fillId="17" borderId="8" xfId="0" applyNumberFormat="1" applyFont="1" applyFill="1" applyBorder="1" applyAlignment="1">
      <alignment horizontal="center" vertical="center"/>
    </xf>
    <xf numFmtId="1" fontId="21" fillId="11" borderId="22" xfId="0" applyNumberFormat="1" applyFont="1" applyFill="1" applyBorder="1" applyAlignment="1">
      <alignment horizontal="center"/>
    </xf>
    <xf numFmtId="0" fontId="38" fillId="11" borderId="27" xfId="0" applyFont="1" applyFill="1" applyBorder="1" applyAlignment="1">
      <alignment horizontal="center" vertical="center"/>
    </xf>
    <xf numFmtId="0" fontId="38" fillId="11" borderId="6" xfId="0" applyFont="1" applyFill="1" applyBorder="1" applyAlignment="1">
      <alignment horizontal="center" vertical="center"/>
    </xf>
    <xf numFmtId="0" fontId="38" fillId="11" borderId="1" xfId="0" applyFont="1" applyFill="1" applyBorder="1" applyAlignment="1">
      <alignment horizontal="center" vertical="center"/>
    </xf>
    <xf numFmtId="0" fontId="15" fillId="4" borderId="36" xfId="0" applyFont="1" applyFill="1" applyBorder="1" applyAlignment="1">
      <alignment horizontal="center" vertical="center"/>
    </xf>
    <xf numFmtId="0" fontId="25" fillId="4" borderId="9" xfId="0" applyFont="1" applyFill="1" applyBorder="1" applyAlignment="1">
      <alignment horizontal="center" vertical="center" textRotation="90" wrapText="1"/>
    </xf>
    <xf numFmtId="0" fontId="25" fillId="4" borderId="12" xfId="0" applyFont="1" applyFill="1" applyBorder="1" applyAlignment="1">
      <alignment horizontal="center" vertical="center" textRotation="90" wrapText="1"/>
    </xf>
    <xf numFmtId="0" fontId="25" fillId="4" borderId="7" xfId="0" applyFont="1" applyFill="1" applyBorder="1" applyAlignment="1">
      <alignment horizontal="center" vertical="center" textRotation="90" wrapText="1"/>
    </xf>
    <xf numFmtId="0" fontId="52" fillId="0" borderId="9" xfId="0" applyFont="1" applyBorder="1" applyAlignment="1">
      <alignment horizontal="center" vertical="center" textRotation="90"/>
    </xf>
    <xf numFmtId="0" fontId="52" fillId="0" borderId="12" xfId="0" applyFont="1" applyBorder="1" applyAlignment="1">
      <alignment horizontal="center" vertical="center" textRotation="90"/>
    </xf>
    <xf numFmtId="0" fontId="13" fillId="2" borderId="5" xfId="0" applyFont="1" applyFill="1" applyBorder="1" applyAlignment="1">
      <alignment horizontal="center" vertical="center" textRotation="90"/>
    </xf>
    <xf numFmtId="0" fontId="37" fillId="4" borderId="27" xfId="4" applyFont="1" applyFill="1" applyBorder="1" applyAlignment="1" applyProtection="1">
      <alignment horizontal="center" vertical="center" wrapText="1"/>
    </xf>
    <xf numFmtId="0" fontId="37" fillId="4" borderId="1" xfId="4" applyFont="1" applyFill="1" applyBorder="1" applyAlignment="1" applyProtection="1">
      <alignment horizontal="center" vertical="center" wrapText="1"/>
    </xf>
    <xf numFmtId="0" fontId="52" fillId="12" borderId="9" xfId="0" applyFont="1" applyFill="1" applyBorder="1" applyAlignment="1">
      <alignment horizontal="center" vertical="center" textRotation="90"/>
    </xf>
    <xf numFmtId="0" fontId="52" fillId="12" borderId="12" xfId="0" applyFont="1" applyFill="1" applyBorder="1" applyAlignment="1">
      <alignment horizontal="center" vertical="center" textRotation="90"/>
    </xf>
    <xf numFmtId="0" fontId="52" fillId="12" borderId="7" xfId="0" applyFont="1" applyFill="1" applyBorder="1" applyAlignment="1">
      <alignment horizontal="center" vertical="center" textRotation="90"/>
    </xf>
    <xf numFmtId="0" fontId="37" fillId="4" borderId="3" xfId="4" applyFont="1" applyFill="1" applyBorder="1" applyAlignment="1" applyProtection="1">
      <alignment horizontal="center" vertical="center" wrapText="1"/>
    </xf>
    <xf numFmtId="0" fontId="37" fillId="4" borderId="4" xfId="4" applyFont="1" applyFill="1" applyBorder="1" applyAlignment="1" applyProtection="1">
      <alignment horizontal="center" vertical="center" wrapText="1"/>
    </xf>
    <xf numFmtId="0" fontId="10" fillId="0" borderId="2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20" xfId="0" applyFont="1" applyBorder="1" applyAlignment="1">
      <alignment horizontal="center" vertical="center" wrapText="1"/>
    </xf>
    <xf numFmtId="0" fontId="58" fillId="0" borderId="81" xfId="0" applyFont="1" applyBorder="1" applyAlignment="1">
      <alignment horizontal="center" vertical="center" wrapText="1"/>
    </xf>
    <xf numFmtId="0" fontId="58" fillId="0" borderId="14" xfId="0" applyFont="1" applyBorder="1" applyAlignment="1">
      <alignment horizontal="center" vertical="center" wrapText="1"/>
    </xf>
    <xf numFmtId="0" fontId="58" fillId="0" borderId="82" xfId="0" applyFont="1" applyBorder="1" applyAlignment="1">
      <alignment horizontal="center" vertical="center" wrapText="1"/>
    </xf>
    <xf numFmtId="0" fontId="58" fillId="0" borderId="16" xfId="0" applyFont="1" applyBorder="1" applyAlignment="1">
      <alignment horizontal="center" vertical="center" wrapText="1"/>
    </xf>
    <xf numFmtId="0" fontId="52" fillId="15" borderId="9" xfId="0" applyFont="1" applyFill="1" applyBorder="1" applyAlignment="1">
      <alignment horizontal="center" vertical="center" textRotation="90"/>
    </xf>
    <xf numFmtId="0" fontId="52" fillId="15" borderId="12" xfId="0" applyFont="1" applyFill="1" applyBorder="1" applyAlignment="1">
      <alignment horizontal="center" vertical="center" textRotation="90"/>
    </xf>
    <xf numFmtId="0" fontId="52" fillId="15" borderId="7" xfId="0" applyFont="1" applyFill="1" applyBorder="1" applyAlignment="1">
      <alignment horizontal="center" vertical="center" textRotation="90"/>
    </xf>
    <xf numFmtId="0" fontId="10" fillId="0" borderId="82"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2" borderId="84" xfId="0" applyFont="1" applyFill="1" applyBorder="1" applyAlignment="1" applyProtection="1">
      <alignment horizontal="center" vertical="center" wrapText="1"/>
      <protection locked="0"/>
    </xf>
    <xf numFmtId="0" fontId="10" fillId="2" borderId="50" xfId="0" applyFont="1" applyFill="1" applyBorder="1" applyAlignment="1" applyProtection="1">
      <alignment horizontal="center" vertical="center" wrapText="1"/>
      <protection locked="0"/>
    </xf>
    <xf numFmtId="0" fontId="9" fillId="12" borderId="9" xfId="0" applyFont="1" applyFill="1" applyBorder="1" applyAlignment="1">
      <alignment horizontal="center" vertical="center" textRotation="90"/>
    </xf>
    <xf numFmtId="0" fontId="9" fillId="12" borderId="12" xfId="0" applyFont="1" applyFill="1" applyBorder="1" applyAlignment="1">
      <alignment horizontal="center" vertical="center" textRotation="90"/>
    </xf>
    <xf numFmtId="0" fontId="9" fillId="12" borderId="7" xfId="0" applyFont="1" applyFill="1" applyBorder="1" applyAlignment="1">
      <alignment horizontal="center" vertical="center" textRotation="90"/>
    </xf>
    <xf numFmtId="0" fontId="13" fillId="10" borderId="9" xfId="0" applyFont="1" applyFill="1" applyBorder="1" applyAlignment="1">
      <alignment horizontal="center" vertical="center" textRotation="90"/>
    </xf>
    <xf numFmtId="0" fontId="13" fillId="10" borderId="12" xfId="0" applyFont="1" applyFill="1" applyBorder="1" applyAlignment="1">
      <alignment horizontal="center" vertical="center" textRotation="90"/>
    </xf>
    <xf numFmtId="0" fontId="32" fillId="10" borderId="9" xfId="0" applyFont="1" applyFill="1" applyBorder="1" applyAlignment="1">
      <alignment horizontal="center" vertical="center" textRotation="90"/>
    </xf>
    <xf numFmtId="0" fontId="32" fillId="10" borderId="12" xfId="0" applyFont="1" applyFill="1" applyBorder="1" applyAlignment="1">
      <alignment horizontal="center" vertical="center" textRotation="90"/>
    </xf>
    <xf numFmtId="0" fontId="32" fillId="10" borderId="7" xfId="0" applyFont="1" applyFill="1" applyBorder="1" applyAlignment="1">
      <alignment horizontal="center" vertical="center" textRotation="90"/>
    </xf>
    <xf numFmtId="0" fontId="13" fillId="10" borderId="7" xfId="0" applyFont="1" applyFill="1" applyBorder="1" applyAlignment="1">
      <alignment horizontal="center" vertical="center" textRotation="90"/>
    </xf>
    <xf numFmtId="0" fontId="31" fillId="4" borderId="9" xfId="0" applyFont="1" applyFill="1" applyBorder="1" applyAlignment="1">
      <alignment horizontal="center" vertical="center" textRotation="90" wrapText="1"/>
    </xf>
    <xf numFmtId="0" fontId="31" fillId="4" borderId="12" xfId="0" applyFont="1" applyFill="1" applyBorder="1" applyAlignment="1">
      <alignment horizontal="center" vertical="center" textRotation="90" wrapText="1"/>
    </xf>
    <xf numFmtId="0" fontId="31" fillId="4" borderId="7" xfId="0" applyFont="1" applyFill="1" applyBorder="1" applyAlignment="1">
      <alignment horizontal="center" vertical="center" textRotation="90" wrapText="1"/>
    </xf>
    <xf numFmtId="0" fontId="10" fillId="2" borderId="82"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58" fillId="0" borderId="83" xfId="0" applyFont="1" applyBorder="1" applyAlignment="1">
      <alignment horizontal="center" vertical="center" wrapText="1"/>
    </xf>
    <xf numFmtId="0" fontId="58" fillId="0" borderId="20" xfId="0" applyFont="1" applyBorder="1" applyAlignment="1">
      <alignment horizontal="center" vertical="center" wrapText="1"/>
    </xf>
    <xf numFmtId="0" fontId="10" fillId="0" borderId="81"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2" borderId="83"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0" borderId="84"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1" fillId="4" borderId="1" xfId="4" applyFont="1" applyFill="1" applyBorder="1" applyAlignment="1" applyProtection="1">
      <alignment horizontal="center" vertical="center" wrapText="1"/>
    </xf>
    <xf numFmtId="0" fontId="11" fillId="4" borderId="80" xfId="0" quotePrefix="1" applyFont="1" applyFill="1" applyBorder="1" applyAlignment="1">
      <alignment horizontal="center"/>
    </xf>
    <xf numFmtId="0" fontId="11" fillId="4" borderId="4" xfId="0" applyFont="1" applyFill="1" applyBorder="1" applyAlignment="1">
      <alignment horizontal="center"/>
    </xf>
    <xf numFmtId="49" fontId="49" fillId="11" borderId="0" xfId="2" applyNumberFormat="1" applyFont="1" applyFill="1" applyAlignment="1" applyProtection="1">
      <alignment horizontal="left" vertical="center"/>
    </xf>
    <xf numFmtId="165" fontId="49" fillId="11" borderId="0" xfId="2" applyNumberFormat="1" applyFont="1" applyFill="1" applyAlignment="1" applyProtection="1">
      <alignment horizontal="left" vertical="center"/>
    </xf>
    <xf numFmtId="0" fontId="10" fillId="2" borderId="27"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83"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56" fillId="7" borderId="3" xfId="0" applyFont="1" applyFill="1" applyBorder="1" applyAlignment="1">
      <alignment horizontal="right" vertical="center"/>
    </xf>
    <xf numFmtId="0" fontId="56" fillId="7" borderId="8" xfId="0" applyFont="1" applyFill="1" applyBorder="1" applyAlignment="1">
      <alignment horizontal="right" vertical="center"/>
    </xf>
    <xf numFmtId="0" fontId="20" fillId="4" borderId="9" xfId="0" applyFont="1" applyFill="1" applyBorder="1" applyAlignment="1">
      <alignment horizontal="center" vertical="center" textRotation="90" wrapText="1"/>
    </xf>
    <xf numFmtId="0" fontId="20" fillId="4" borderId="12" xfId="0" applyFont="1" applyFill="1" applyBorder="1" applyAlignment="1">
      <alignment horizontal="center" vertical="center" textRotation="90" wrapText="1"/>
    </xf>
    <xf numFmtId="0" fontId="20" fillId="4" borderId="7" xfId="0" applyFont="1" applyFill="1" applyBorder="1" applyAlignment="1">
      <alignment horizontal="center" vertical="center" textRotation="90" wrapText="1"/>
    </xf>
    <xf numFmtId="0" fontId="12" fillId="12" borderId="3" xfId="0" applyFont="1" applyFill="1" applyBorder="1" applyAlignment="1">
      <alignment horizontal="center" vertical="center" wrapText="1"/>
    </xf>
    <xf numFmtId="0" fontId="12" fillId="12" borderId="8"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29" fillId="4" borderId="0" xfId="0" applyFont="1" applyFill="1" applyAlignment="1">
      <alignment horizontal="center" vertical="center"/>
    </xf>
    <xf numFmtId="0" fontId="60" fillId="4" borderId="3" xfId="4" applyFont="1" applyFill="1" applyBorder="1" applyAlignment="1" applyProtection="1">
      <alignment horizontal="center" vertical="center" wrapText="1"/>
    </xf>
    <xf numFmtId="0" fontId="60" fillId="4" borderId="4" xfId="4" applyFont="1" applyFill="1" applyBorder="1" applyAlignment="1" applyProtection="1">
      <alignment horizontal="center" vertical="center" wrapText="1"/>
    </xf>
    <xf numFmtId="0" fontId="12" fillId="12" borderId="76" xfId="0" applyFont="1" applyFill="1" applyBorder="1" applyAlignment="1">
      <alignment horizontal="center" vertical="center" wrapText="1"/>
    </xf>
    <xf numFmtId="0" fontId="12" fillId="12" borderId="101" xfId="0" applyFont="1" applyFill="1" applyBorder="1" applyAlignment="1">
      <alignment horizontal="center" vertical="center" wrapText="1"/>
    </xf>
    <xf numFmtId="0" fontId="12" fillId="12" borderId="75" xfId="0" applyFont="1" applyFill="1" applyBorder="1" applyAlignment="1">
      <alignment horizontal="center" vertical="center" wrapText="1"/>
    </xf>
    <xf numFmtId="0" fontId="11" fillId="10" borderId="103" xfId="0" applyFont="1" applyFill="1" applyBorder="1" applyAlignment="1">
      <alignment horizontal="center" vertical="center" wrapText="1"/>
    </xf>
    <xf numFmtId="0" fontId="11" fillId="10" borderId="104" xfId="0" applyFont="1" applyFill="1" applyBorder="1" applyAlignment="1">
      <alignment horizontal="center" vertical="center" wrapText="1"/>
    </xf>
    <xf numFmtId="0" fontId="11" fillId="10" borderId="105" xfId="0" applyFont="1" applyFill="1" applyBorder="1" applyAlignment="1">
      <alignment horizontal="center" vertical="center" wrapText="1"/>
    </xf>
    <xf numFmtId="0" fontId="11" fillId="10" borderId="106"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107" xfId="0" applyFont="1" applyFill="1" applyBorder="1" applyAlignment="1">
      <alignment horizontal="center" vertical="center" wrapText="1"/>
    </xf>
    <xf numFmtId="0" fontId="11" fillId="10" borderId="108" xfId="0" applyFont="1" applyFill="1" applyBorder="1" applyAlignment="1">
      <alignment horizontal="center" vertical="center" wrapText="1"/>
    </xf>
    <xf numFmtId="0" fontId="11" fillId="10" borderId="28" xfId="0" applyFont="1" applyFill="1" applyBorder="1" applyAlignment="1">
      <alignment horizontal="center" vertical="center" wrapText="1"/>
    </xf>
    <xf numFmtId="0" fontId="11" fillId="10" borderId="109" xfId="0" applyFont="1" applyFill="1" applyBorder="1" applyAlignment="1">
      <alignment horizontal="center" vertical="center" wrapText="1"/>
    </xf>
    <xf numFmtId="0" fontId="48" fillId="4" borderId="3" xfId="4" applyFont="1" applyFill="1" applyBorder="1" applyAlignment="1" applyProtection="1">
      <alignment horizontal="center" vertical="center" wrapText="1"/>
    </xf>
    <xf numFmtId="0" fontId="48" fillId="4" borderId="8" xfId="4" applyFont="1" applyFill="1" applyBorder="1" applyAlignment="1" applyProtection="1">
      <alignment horizontal="center" vertical="center" wrapText="1"/>
    </xf>
    <xf numFmtId="0" fontId="48" fillId="4" borderId="4" xfId="4" applyFont="1" applyFill="1" applyBorder="1" applyAlignment="1" applyProtection="1">
      <alignment horizontal="center" vertical="center" wrapText="1"/>
    </xf>
    <xf numFmtId="0" fontId="54" fillId="11" borderId="0" xfId="0" applyFont="1" applyFill="1" applyAlignment="1">
      <alignment horizontal="center" vertical="center"/>
    </xf>
    <xf numFmtId="0" fontId="21" fillId="11" borderId="0" xfId="0" applyFont="1" applyFill="1" applyAlignment="1">
      <alignment horizontal="center" vertical="center" wrapText="1"/>
    </xf>
    <xf numFmtId="0" fontId="22" fillId="10" borderId="0" xfId="0" applyFont="1" applyFill="1" applyAlignment="1">
      <alignment horizontal="center" vertical="center" wrapText="1"/>
    </xf>
    <xf numFmtId="0" fontId="11" fillId="13" borderId="3" xfId="0" applyFont="1" applyFill="1" applyBorder="1" applyAlignment="1">
      <alignment horizontal="center"/>
    </xf>
    <xf numFmtId="0" fontId="11" fillId="13" borderId="4" xfId="0" applyFont="1" applyFill="1" applyBorder="1" applyAlignment="1">
      <alignment horizontal="center"/>
    </xf>
    <xf numFmtId="0" fontId="54" fillId="10" borderId="0" xfId="0" applyFont="1" applyFill="1" applyAlignment="1">
      <alignment horizontal="center" vertical="center"/>
    </xf>
    <xf numFmtId="0" fontId="13" fillId="2" borderId="0" xfId="0" applyFont="1" applyFill="1" applyAlignment="1">
      <alignment horizontal="center" vertical="center" textRotation="90"/>
    </xf>
    <xf numFmtId="0" fontId="18"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51" fillId="4" borderId="27" xfId="0" applyFont="1" applyFill="1" applyBorder="1" applyAlignment="1">
      <alignment horizontal="center" vertical="center"/>
    </xf>
    <xf numFmtId="0" fontId="51" fillId="4" borderId="6" xfId="0" applyFont="1" applyFill="1" applyBorder="1" applyAlignment="1">
      <alignment horizontal="center" vertical="center"/>
    </xf>
    <xf numFmtId="0" fontId="51" fillId="4" borderId="0" xfId="0" applyFont="1" applyFill="1" applyAlignment="1">
      <alignment horizontal="center" vertical="center"/>
    </xf>
    <xf numFmtId="0" fontId="51" fillId="4" borderId="1" xfId="0" applyFont="1" applyFill="1" applyBorder="1" applyAlignment="1">
      <alignment horizontal="center" vertical="center"/>
    </xf>
    <xf numFmtId="0" fontId="43" fillId="4" borderId="141" xfId="0" applyFont="1" applyFill="1" applyBorder="1" applyAlignment="1">
      <alignment horizontal="center" vertical="center" wrapText="1"/>
    </xf>
    <xf numFmtId="0" fontId="43" fillId="4" borderId="142" xfId="0" applyFont="1" applyFill="1" applyBorder="1" applyAlignment="1">
      <alignment horizontal="center" vertical="center" wrapText="1"/>
    </xf>
    <xf numFmtId="0" fontId="43" fillId="4" borderId="136" xfId="0" applyFont="1" applyFill="1" applyBorder="1" applyAlignment="1">
      <alignment horizontal="center" vertical="center" wrapText="1"/>
    </xf>
    <xf numFmtId="0" fontId="43" fillId="4" borderId="128" xfId="0" applyFont="1" applyFill="1" applyBorder="1" applyAlignment="1">
      <alignment horizontal="center" vertical="center" wrapText="1"/>
    </xf>
    <xf numFmtId="0" fontId="42" fillId="4" borderId="3" xfId="0" applyFont="1" applyFill="1" applyBorder="1" applyAlignment="1">
      <alignment horizontal="right" vertical="center"/>
    </xf>
    <xf numFmtId="0" fontId="42" fillId="4" borderId="8" xfId="0" applyFont="1" applyFill="1" applyBorder="1" applyAlignment="1">
      <alignment horizontal="right" vertical="center"/>
    </xf>
    <xf numFmtId="0" fontId="42" fillId="4" borderId="4" xfId="0" applyFont="1" applyFill="1" applyBorder="1" applyAlignment="1">
      <alignment horizontal="right" vertical="center"/>
    </xf>
    <xf numFmtId="0" fontId="0" fillId="10" borderId="139" xfId="0" applyFill="1" applyBorder="1" applyAlignment="1">
      <alignment horizontal="center"/>
    </xf>
    <xf numFmtId="0" fontId="0" fillId="10" borderId="126" xfId="0" applyFill="1" applyBorder="1" applyAlignment="1">
      <alignment horizontal="center"/>
    </xf>
    <xf numFmtId="0" fontId="11" fillId="10" borderId="38" xfId="0" applyFont="1" applyFill="1" applyBorder="1" applyAlignment="1">
      <alignment horizontal="center"/>
    </xf>
    <xf numFmtId="0" fontId="11" fillId="10" borderId="12" xfId="0" applyFont="1" applyFill="1" applyBorder="1" applyAlignment="1">
      <alignment horizontal="center"/>
    </xf>
    <xf numFmtId="0" fontId="36" fillId="9" borderId="140" xfId="0" applyFont="1" applyFill="1" applyBorder="1" applyAlignment="1">
      <alignment horizontal="center" vertical="center"/>
    </xf>
    <xf numFmtId="0" fontId="36" fillId="9" borderId="36" xfId="0" applyFont="1" applyFill="1" applyBorder="1" applyAlignment="1">
      <alignment horizontal="center" vertical="center"/>
    </xf>
    <xf numFmtId="0" fontId="36" fillId="9" borderId="127" xfId="0" applyFont="1" applyFill="1" applyBorder="1" applyAlignment="1">
      <alignment horizontal="center" vertical="center"/>
    </xf>
    <xf numFmtId="0" fontId="36" fillId="10" borderId="130" xfId="0" applyFont="1" applyFill="1" applyBorder="1" applyAlignment="1">
      <alignment horizontal="center" vertical="center"/>
    </xf>
    <xf numFmtId="0" fontId="36" fillId="10" borderId="119" xfId="0" applyFont="1" applyFill="1" applyBorder="1" applyAlignment="1">
      <alignment horizontal="center" vertical="center"/>
    </xf>
    <xf numFmtId="0" fontId="36" fillId="10" borderId="131" xfId="0" applyFont="1" applyFill="1" applyBorder="1" applyAlignment="1">
      <alignment horizontal="center" vertical="center"/>
    </xf>
    <xf numFmtId="0" fontId="11" fillId="2" borderId="0" xfId="0" applyFont="1" applyFill="1" applyAlignment="1">
      <alignment horizontal="right" vertical="center"/>
    </xf>
    <xf numFmtId="165" fontId="49" fillId="5" borderId="0" xfId="2" applyNumberFormat="1" applyFont="1" applyAlignment="1" applyProtection="1">
      <alignment horizontal="left" vertical="center"/>
    </xf>
    <xf numFmtId="0" fontId="49" fillId="5" borderId="0" xfId="2" applyNumberFormat="1" applyFont="1" applyAlignment="1" applyProtection="1">
      <alignment horizontal="left" vertical="center"/>
    </xf>
    <xf numFmtId="0" fontId="42" fillId="4" borderId="38" xfId="0" applyFont="1" applyFill="1" applyBorder="1" applyAlignment="1">
      <alignment horizontal="center" vertical="center"/>
    </xf>
    <xf numFmtId="0" fontId="42" fillId="4" borderId="0" xfId="0" applyFont="1" applyFill="1" applyAlignment="1">
      <alignment horizontal="center" vertical="center"/>
    </xf>
    <xf numFmtId="1" fontId="38" fillId="10" borderId="0" xfId="0" applyNumberFormat="1" applyFont="1" applyFill="1" applyAlignment="1">
      <alignment horizontal="center" vertical="center" wrapText="1"/>
    </xf>
    <xf numFmtId="1" fontId="38" fillId="10" borderId="36" xfId="0" applyNumberFormat="1" applyFont="1" applyFill="1" applyBorder="1" applyAlignment="1">
      <alignment horizontal="center" vertical="center" wrapText="1"/>
    </xf>
    <xf numFmtId="0" fontId="38" fillId="10" borderId="36" xfId="0" applyFont="1" applyFill="1" applyBorder="1" applyAlignment="1">
      <alignment horizontal="center" vertical="center" wrapText="1"/>
    </xf>
    <xf numFmtId="0" fontId="24" fillId="10" borderId="0" xfId="0" applyFont="1" applyFill="1" applyAlignment="1">
      <alignment horizontal="center" vertical="top" wrapText="1"/>
    </xf>
    <xf numFmtId="0" fontId="42" fillId="4" borderId="3" xfId="0" applyFont="1" applyFill="1" applyBorder="1" applyAlignment="1">
      <alignment horizontal="center" vertical="center"/>
    </xf>
    <xf numFmtId="0" fontId="33" fillId="4" borderId="8" xfId="0" applyFont="1" applyFill="1" applyBorder="1" applyAlignment="1">
      <alignment horizontal="center" vertical="center"/>
    </xf>
    <xf numFmtId="0" fontId="33" fillId="4" borderId="4" xfId="0" applyFont="1" applyFill="1" applyBorder="1" applyAlignment="1">
      <alignment horizontal="center" vertical="center"/>
    </xf>
    <xf numFmtId="0" fontId="36" fillId="10" borderId="3" xfId="0" applyFont="1" applyFill="1" applyBorder="1" applyAlignment="1">
      <alignment horizontal="center" vertical="center"/>
    </xf>
    <xf numFmtId="0" fontId="36" fillId="10" borderId="8" xfId="0" applyFont="1" applyFill="1" applyBorder="1" applyAlignment="1">
      <alignment horizontal="center" vertical="center"/>
    </xf>
    <xf numFmtId="0" fontId="36" fillId="10" borderId="4" xfId="0" applyFont="1" applyFill="1" applyBorder="1" applyAlignment="1">
      <alignment horizontal="center" vertical="center"/>
    </xf>
    <xf numFmtId="0" fontId="17" fillId="11" borderId="27" xfId="0" applyFont="1" applyFill="1" applyBorder="1" applyAlignment="1">
      <alignment horizontal="center" vertical="center" wrapText="1"/>
    </xf>
    <xf numFmtId="0" fontId="17" fillId="11" borderId="6" xfId="0" applyFont="1" applyFill="1" applyBorder="1" applyAlignment="1">
      <alignment horizontal="center" vertical="center" wrapText="1"/>
    </xf>
    <xf numFmtId="0" fontId="17" fillId="11" borderId="38" xfId="0" applyFont="1" applyFill="1" applyBorder="1" applyAlignment="1">
      <alignment horizontal="center" vertical="center" wrapText="1"/>
    </xf>
    <xf numFmtId="0" fontId="17" fillId="11" borderId="0" xfId="0" applyFont="1" applyFill="1" applyAlignment="1">
      <alignment horizontal="center" vertical="center" wrapText="1"/>
    </xf>
    <xf numFmtId="0" fontId="17" fillId="11" borderId="29" xfId="0" applyFont="1" applyFill="1" applyBorder="1" applyAlignment="1">
      <alignment horizontal="center" vertical="center" wrapText="1"/>
    </xf>
    <xf numFmtId="0" fontId="17" fillId="11" borderId="36" xfId="0" applyFont="1" applyFill="1" applyBorder="1" applyAlignment="1">
      <alignment horizontal="center" vertical="center" wrapText="1"/>
    </xf>
    <xf numFmtId="0" fontId="29" fillId="4" borderId="3" xfId="0" applyFont="1" applyFill="1" applyBorder="1" applyAlignment="1">
      <alignment horizontal="center" vertical="center"/>
    </xf>
    <xf numFmtId="0" fontId="29" fillId="4" borderId="8" xfId="0" applyFont="1" applyFill="1" applyBorder="1" applyAlignment="1">
      <alignment horizontal="center" vertical="center"/>
    </xf>
    <xf numFmtId="0" fontId="29" fillId="4" borderId="4" xfId="0" applyFont="1" applyFill="1" applyBorder="1" applyAlignment="1">
      <alignment horizontal="center" vertical="center"/>
    </xf>
    <xf numFmtId="49" fontId="50" fillId="2" borderId="66" xfId="5" applyNumberFormat="1" applyFont="1" applyFill="1" applyAlignment="1">
      <alignment horizontal="left" vertical="center"/>
    </xf>
    <xf numFmtId="165" fontId="50" fillId="2" borderId="66" xfId="5" applyNumberFormat="1" applyFont="1" applyFill="1" applyAlignment="1">
      <alignment horizontal="left" vertical="center"/>
    </xf>
    <xf numFmtId="0" fontId="26" fillId="8" borderId="27"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1" xfId="0" applyFont="1" applyFill="1" applyBorder="1" applyAlignment="1">
      <alignment horizontal="center" vertical="center"/>
    </xf>
    <xf numFmtId="0" fontId="26" fillId="8" borderId="29" xfId="0" applyFont="1" applyFill="1" applyBorder="1" applyAlignment="1">
      <alignment horizontal="center" vertical="center"/>
    </xf>
    <xf numFmtId="0" fontId="26" fillId="8" borderId="36" xfId="0" applyFont="1" applyFill="1" applyBorder="1" applyAlignment="1">
      <alignment horizontal="center" vertical="center"/>
    </xf>
    <xf numFmtId="0" fontId="26" fillId="8" borderId="17" xfId="0" applyFont="1" applyFill="1" applyBorder="1" applyAlignment="1">
      <alignment horizontal="center" vertical="center"/>
    </xf>
    <xf numFmtId="0" fontId="12" fillId="10" borderId="6" xfId="0" applyFont="1" applyFill="1" applyBorder="1" applyAlignment="1">
      <alignment horizontal="left"/>
    </xf>
    <xf numFmtId="0" fontId="16" fillId="7" borderId="0" xfId="2" applyFont="1" applyFill="1" applyBorder="1" applyAlignment="1" applyProtection="1">
      <alignment horizontal="center" vertical="center" wrapText="1"/>
    </xf>
    <xf numFmtId="0" fontId="29" fillId="11" borderId="3"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4" xfId="0" applyFont="1" applyFill="1" applyBorder="1" applyAlignment="1">
      <alignment horizontal="center" vertical="center" wrapText="1"/>
    </xf>
    <xf numFmtId="0" fontId="44" fillId="11" borderId="27" xfId="0" applyFont="1" applyFill="1" applyBorder="1" applyAlignment="1">
      <alignment horizontal="center" vertical="center"/>
    </xf>
    <xf numFmtId="0" fontId="44" fillId="11" borderId="6" xfId="0" applyFont="1" applyFill="1" applyBorder="1" applyAlignment="1">
      <alignment horizontal="center" vertical="center"/>
    </xf>
    <xf numFmtId="0" fontId="44" fillId="11" borderId="1" xfId="0" applyFont="1" applyFill="1" applyBorder="1" applyAlignment="1">
      <alignment horizontal="center" vertical="center"/>
    </xf>
    <xf numFmtId="0" fontId="44" fillId="11" borderId="29" xfId="0" applyFont="1" applyFill="1" applyBorder="1" applyAlignment="1">
      <alignment horizontal="center" vertical="center"/>
    </xf>
    <xf numFmtId="0" fontId="44" fillId="11" borderId="36" xfId="0" applyFont="1" applyFill="1" applyBorder="1" applyAlignment="1">
      <alignment horizontal="center" vertical="center"/>
    </xf>
    <xf numFmtId="0" fontId="44" fillId="11" borderId="17" xfId="0" applyFont="1" applyFill="1" applyBorder="1" applyAlignment="1">
      <alignment horizontal="center" vertical="center"/>
    </xf>
    <xf numFmtId="0" fontId="38" fillId="4" borderId="3"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8" fillId="4" borderId="4" xfId="0" applyFont="1" applyFill="1" applyBorder="1" applyAlignment="1">
      <alignment horizontal="center" vertical="center" wrapText="1"/>
    </xf>
    <xf numFmtId="0" fontId="19" fillId="4" borderId="27" xfId="3" applyFont="1" applyFill="1" applyBorder="1" applyAlignment="1">
      <alignment horizontal="center" vertical="center" wrapText="1"/>
    </xf>
    <xf numFmtId="0" fontId="19" fillId="4" borderId="6" xfId="3" applyFont="1" applyFill="1" applyBorder="1" applyAlignment="1">
      <alignment horizontal="center" vertical="center" wrapText="1"/>
    </xf>
    <xf numFmtId="0" fontId="19" fillId="4" borderId="1" xfId="3" applyFont="1" applyFill="1" applyBorder="1" applyAlignment="1">
      <alignment horizontal="center" vertical="center" wrapText="1"/>
    </xf>
    <xf numFmtId="0" fontId="19" fillId="4" borderId="38" xfId="3" applyFont="1" applyFill="1" applyBorder="1" applyAlignment="1">
      <alignment horizontal="center" vertical="center" wrapText="1"/>
    </xf>
    <xf numFmtId="0" fontId="19" fillId="4" borderId="0" xfId="3" applyFont="1" applyFill="1" applyBorder="1" applyAlignment="1">
      <alignment horizontal="center" vertical="center" wrapText="1"/>
    </xf>
    <xf numFmtId="0" fontId="19" fillId="4" borderId="5" xfId="3" applyFont="1" applyFill="1" applyBorder="1" applyAlignment="1">
      <alignment horizontal="center" vertical="center" wrapText="1"/>
    </xf>
    <xf numFmtId="0" fontId="19" fillId="4" borderId="29" xfId="3" applyFont="1" applyFill="1" applyBorder="1" applyAlignment="1">
      <alignment horizontal="center" vertical="center" wrapText="1"/>
    </xf>
    <xf numFmtId="0" fontId="19" fillId="4" borderId="36" xfId="3" applyFont="1" applyFill="1" applyBorder="1" applyAlignment="1">
      <alignment horizontal="center" vertical="center" wrapText="1"/>
    </xf>
    <xf numFmtId="0" fontId="19" fillId="4" borderId="17" xfId="3" applyFont="1" applyFill="1" applyBorder="1" applyAlignment="1">
      <alignment horizontal="center" vertical="center" wrapText="1"/>
    </xf>
    <xf numFmtId="0" fontId="31" fillId="10" borderId="29" xfId="0" applyFont="1" applyFill="1" applyBorder="1" applyAlignment="1">
      <alignment horizontal="center" vertical="center" wrapText="1"/>
    </xf>
    <xf numFmtId="0" fontId="31" fillId="10" borderId="36" xfId="0" applyFont="1" applyFill="1" applyBorder="1" applyAlignment="1">
      <alignment horizontal="center" vertical="center" wrapText="1"/>
    </xf>
    <xf numFmtId="0" fontId="31" fillId="10" borderId="17" xfId="0" applyFont="1" applyFill="1" applyBorder="1" applyAlignment="1">
      <alignment horizontal="center" vertical="center" wrapText="1"/>
    </xf>
    <xf numFmtId="0" fontId="30" fillId="10" borderId="29"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44" fillId="10" borderId="27" xfId="0" applyFont="1" applyFill="1" applyBorder="1" applyAlignment="1">
      <alignment horizontal="center" vertical="center"/>
    </xf>
    <xf numFmtId="0" fontId="44" fillId="10" borderId="6" xfId="0" applyFont="1" applyFill="1" applyBorder="1" applyAlignment="1">
      <alignment horizontal="center" vertical="center"/>
    </xf>
    <xf numFmtId="0" fontId="44" fillId="10" borderId="1" xfId="0" applyFont="1" applyFill="1" applyBorder="1" applyAlignment="1">
      <alignment horizontal="center" vertical="center"/>
    </xf>
    <xf numFmtId="0" fontId="44" fillId="10" borderId="29" xfId="0" applyFont="1" applyFill="1" applyBorder="1" applyAlignment="1">
      <alignment horizontal="center" vertical="center"/>
    </xf>
    <xf numFmtId="0" fontId="44" fillId="10" borderId="36" xfId="0" applyFont="1" applyFill="1" applyBorder="1" applyAlignment="1">
      <alignment horizontal="center" vertical="center"/>
    </xf>
    <xf numFmtId="0" fontId="44" fillId="10" borderId="17" xfId="0" applyFont="1" applyFill="1" applyBorder="1" applyAlignment="1">
      <alignment horizontal="center" vertical="center"/>
    </xf>
    <xf numFmtId="0" fontId="10" fillId="10" borderId="29" xfId="0" applyFont="1" applyFill="1" applyBorder="1" applyAlignment="1">
      <alignment horizontal="left"/>
    </xf>
    <xf numFmtId="0" fontId="10" fillId="10" borderId="36" xfId="0" applyFont="1" applyFill="1" applyBorder="1" applyAlignment="1">
      <alignment horizontal="left"/>
    </xf>
    <xf numFmtId="0" fontId="10" fillId="10" borderId="17" xfId="0" applyFont="1" applyFill="1" applyBorder="1" applyAlignment="1">
      <alignment horizontal="left"/>
    </xf>
    <xf numFmtId="0" fontId="12" fillId="10" borderId="11" xfId="0" applyFont="1" applyFill="1" applyBorder="1"/>
    <xf numFmtId="0" fontId="12" fillId="10" borderId="61" xfId="0" applyFont="1" applyFill="1" applyBorder="1"/>
    <xf numFmtId="0" fontId="12" fillId="10" borderId="40" xfId="0" applyFont="1" applyFill="1" applyBorder="1"/>
    <xf numFmtId="0" fontId="12" fillId="10" borderId="94" xfId="0" applyFont="1" applyFill="1" applyBorder="1" applyAlignment="1">
      <alignment horizontal="left"/>
    </xf>
    <xf numFmtId="0" fontId="12" fillId="10" borderId="95" xfId="0" applyFont="1" applyFill="1" applyBorder="1" applyAlignment="1">
      <alignment horizontal="left"/>
    </xf>
    <xf numFmtId="0" fontId="12" fillId="10" borderId="93" xfId="0" applyFont="1" applyFill="1" applyBorder="1" applyAlignment="1">
      <alignment horizontal="left"/>
    </xf>
    <xf numFmtId="0" fontId="12" fillId="11" borderId="6" xfId="0" applyFont="1" applyFill="1" applyBorder="1" applyAlignment="1">
      <alignment horizontal="left"/>
    </xf>
    <xf numFmtId="0" fontId="12" fillId="10" borderId="24" xfId="0" applyFont="1" applyFill="1" applyBorder="1"/>
    <xf numFmtId="0" fontId="12" fillId="10" borderId="25" xfId="0" applyFont="1" applyFill="1" applyBorder="1"/>
    <xf numFmtId="0" fontId="12" fillId="10" borderId="26" xfId="0" applyFont="1" applyFill="1" applyBorder="1"/>
    <xf numFmtId="0" fontId="12" fillId="10" borderId="21" xfId="0" applyFont="1" applyFill="1" applyBorder="1"/>
    <xf numFmtId="0" fontId="12" fillId="10" borderId="79" xfId="0" applyFont="1" applyFill="1" applyBorder="1"/>
    <xf numFmtId="0" fontId="12" fillId="10" borderId="22" xfId="0" applyFont="1" applyFill="1" applyBorder="1"/>
    <xf numFmtId="1" fontId="21" fillId="0" borderId="3" xfId="0" applyNumberFormat="1" applyFont="1" applyBorder="1" applyAlignment="1" applyProtection="1">
      <alignment horizontal="center"/>
      <protection locked="0"/>
    </xf>
    <xf numFmtId="1" fontId="21" fillId="0" borderId="96" xfId="0" applyNumberFormat="1" applyFont="1" applyBorder="1" applyAlignment="1" applyProtection="1">
      <alignment horizontal="center"/>
      <protection locked="0"/>
    </xf>
    <xf numFmtId="1" fontId="21" fillId="0" borderId="102" xfId="0" applyNumberFormat="1" applyFont="1" applyBorder="1" applyAlignment="1" applyProtection="1">
      <alignment horizontal="center"/>
      <protection locked="0"/>
    </xf>
    <xf numFmtId="1" fontId="21" fillId="0" borderId="39" xfId="0" applyNumberFormat="1" applyFont="1" applyBorder="1" applyAlignment="1" applyProtection="1">
      <alignment horizontal="center"/>
      <protection locked="0"/>
    </xf>
    <xf numFmtId="1" fontId="21" fillId="0" borderId="8" xfId="0" applyNumberFormat="1" applyFont="1" applyBorder="1" applyAlignment="1" applyProtection="1">
      <alignment horizontal="center"/>
      <protection locked="0"/>
    </xf>
    <xf numFmtId="1" fontId="21" fillId="0" borderId="74" xfId="0" applyNumberFormat="1" applyFont="1" applyBorder="1" applyAlignment="1" applyProtection="1">
      <alignment horizontal="center"/>
      <protection locked="0"/>
    </xf>
    <xf numFmtId="1" fontId="21" fillId="0" borderId="59" xfId="0" applyNumberFormat="1" applyFont="1" applyBorder="1" applyAlignment="1" applyProtection="1">
      <alignment horizontal="center"/>
      <protection locked="0"/>
    </xf>
  </cellXfs>
  <cellStyles count="6">
    <cellStyle name="20% - Accent1" xfId="4" builtinId="30"/>
    <cellStyle name="Explanatory Text" xfId="3" builtinId="53"/>
    <cellStyle name="Good" xfId="2" builtinId="26"/>
    <cellStyle name="Heading 3" xfId="5" builtinId="18"/>
    <cellStyle name="Normal" xfId="0" builtinId="0"/>
    <cellStyle name="Normal 2" xfId="1" xr:uid="{00000000-0005-0000-0000-00000400000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33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b/>
        <i val="0"/>
      </font>
      <fill>
        <patternFill>
          <bgColor rgb="FFFF0000"/>
        </patternFill>
      </fill>
    </dxf>
    <dxf>
      <font>
        <b/>
        <i val="0"/>
        <color auto="1"/>
      </font>
    </dxf>
    <dxf>
      <font>
        <b/>
        <i val="0"/>
        <color rgb="FF49701E"/>
      </font>
    </dxf>
    <dxf>
      <font>
        <b/>
        <i val="0"/>
        <color auto="1"/>
      </font>
    </dxf>
    <dxf>
      <font>
        <b/>
        <i val="0"/>
        <color rgb="FF49701E"/>
      </font>
    </dxf>
    <dxf>
      <font>
        <b/>
        <i val="0"/>
        <color auto="1"/>
      </font>
    </dxf>
    <dxf>
      <font>
        <b/>
        <i val="0"/>
        <color rgb="FF49701E"/>
      </font>
    </dxf>
    <dxf>
      <font>
        <b/>
        <i val="0"/>
        <color auto="1"/>
      </font>
    </dxf>
    <dxf>
      <font>
        <b/>
        <i val="0"/>
        <color rgb="FF49701E"/>
      </font>
    </dxf>
  </dxfs>
  <tableStyles count="0" defaultTableStyle="TableStyleMedium2" defaultPivotStyle="PivotStyleLight16"/>
  <colors>
    <mruColors>
      <color rgb="FFFF3300"/>
      <color rgb="FFE7F7E5"/>
      <color rgb="FFFFF5D5"/>
      <color rgb="FFFFEDB3"/>
      <color rgb="FFC9E6C8"/>
      <color rgb="FFB0DAAE"/>
      <color rgb="FF4CA260"/>
      <color rgb="FF9ED19B"/>
      <color rgb="FFCCFFFF"/>
      <color rgb="FF3C5B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Lodging - Page 2'!L1"/></Relationships>
</file>

<file path=xl/drawings/_rels/drawing2.xml.rels><?xml version="1.0" encoding="UTF-8" standalone="yes"?>
<Relationships xmlns="http://schemas.openxmlformats.org/package/2006/relationships"><Relationship Id="rId2" Type="http://schemas.openxmlformats.org/officeDocument/2006/relationships/hyperlink" Target="#'Begin Here- Page 1'!A1"/><Relationship Id="rId1" Type="http://schemas.openxmlformats.org/officeDocument/2006/relationships/hyperlink" Target="#'Meals - Page 3'!A1"/></Relationships>
</file>

<file path=xl/drawings/_rels/drawing3.xml.rels><?xml version="1.0" encoding="UTF-8" standalone="yes"?>
<Relationships xmlns="http://schemas.openxmlformats.org/package/2006/relationships"><Relationship Id="rId2" Type="http://schemas.openxmlformats.org/officeDocument/2006/relationships/hyperlink" Target="#'Lodging - Page 2'!A1"/><Relationship Id="rId1" Type="http://schemas.openxmlformats.org/officeDocument/2006/relationships/hyperlink" Target="#'Summary - Page 4'!A1"/></Relationships>
</file>

<file path=xl/drawings/_rels/drawing4.xml.rels><?xml version="1.0" encoding="UTF-8" standalone="yes"?>
<Relationships xmlns="http://schemas.openxmlformats.org/package/2006/relationships"><Relationship Id="rId1" Type="http://schemas.openxmlformats.org/officeDocument/2006/relationships/hyperlink" Target="#'Meals - Page 3'!A1"/></Relationships>
</file>

<file path=xl/drawings/drawing1.xml><?xml version="1.0" encoding="utf-8"?>
<xdr:wsDr xmlns:xdr="http://schemas.openxmlformats.org/drawingml/2006/spreadsheetDrawing" xmlns:a="http://schemas.openxmlformats.org/drawingml/2006/main">
  <xdr:twoCellAnchor>
    <xdr:from>
      <xdr:col>5</xdr:col>
      <xdr:colOff>120650</xdr:colOff>
      <xdr:row>4</xdr:row>
      <xdr:rowOff>165100</xdr:rowOff>
    </xdr:from>
    <xdr:to>
      <xdr:col>5</xdr:col>
      <xdr:colOff>1743075</xdr:colOff>
      <xdr:row>8</xdr:row>
      <xdr:rowOff>66676</xdr:rowOff>
    </xdr:to>
    <xdr:sp macro="" textlink="">
      <xdr:nvSpPr>
        <xdr:cNvPr id="3" name="Rectangle: Rounded Corners 2">
          <a:hlinkClick xmlns:r="http://schemas.openxmlformats.org/officeDocument/2006/relationships" r:id="rId1"/>
          <a:extLst>
            <a:ext uri="{FF2B5EF4-FFF2-40B4-BE49-F238E27FC236}">
              <a16:creationId xmlns:a16="http://schemas.microsoft.com/office/drawing/2014/main" id="{1B6449EE-1410-4CC2-82DD-C9B3B7A458D3}"/>
            </a:ext>
          </a:extLst>
        </xdr:cNvPr>
        <xdr:cNvSpPr/>
      </xdr:nvSpPr>
      <xdr:spPr>
        <a:xfrm>
          <a:off x="6108700" y="1809750"/>
          <a:ext cx="1622425" cy="822326"/>
        </a:xfrm>
        <a:prstGeom prst="roundRect">
          <a:avLst/>
        </a:prstGeom>
        <a:solidFill>
          <a:schemeClr val="bg2">
            <a:lumMod val="25000"/>
          </a:schemeClr>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a:solidFill>
                <a:schemeClr val="bg1"/>
              </a:solidFill>
              <a:latin typeface="Trebuchet MS" panose="020B0603020202020204" pitchFamily="34" charset="0"/>
            </a:rPr>
            <a:t>Click HERE for next </a:t>
          </a:r>
          <a:r>
            <a:rPr lang="en-US" sz="1600" b="1" baseline="0">
              <a:solidFill>
                <a:schemeClr val="bg1"/>
              </a:solidFill>
              <a:latin typeface="Trebuchet MS" panose="020B0603020202020204" pitchFamily="34" charset="0"/>
            </a:rPr>
            <a:t>Page</a:t>
          </a:r>
          <a:endParaRPr lang="en-US" sz="1600" b="1">
            <a:solidFill>
              <a:schemeClr val="bg1"/>
            </a:solidFill>
            <a:latin typeface="Trebuchet MS" panose="020B0603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266700</xdr:colOff>
      <xdr:row>86</xdr:row>
      <xdr:rowOff>0</xdr:rowOff>
    </xdr:from>
    <xdr:to>
      <xdr:col>10</xdr:col>
      <xdr:colOff>447674</xdr:colOff>
      <xdr:row>91</xdr:row>
      <xdr:rowOff>114299</xdr:rowOff>
    </xdr:to>
    <xdr:sp macro="" textlink="">
      <xdr:nvSpPr>
        <xdr:cNvPr id="20" name="Rectangle: Rounded Corners 19">
          <a:hlinkClick xmlns:r="http://schemas.openxmlformats.org/officeDocument/2006/relationships" r:id="rId1"/>
          <a:extLst>
            <a:ext uri="{FF2B5EF4-FFF2-40B4-BE49-F238E27FC236}">
              <a16:creationId xmlns:a16="http://schemas.microsoft.com/office/drawing/2014/main" id="{171D75AF-0ACA-4059-AD08-B5B3D91BE9E1}"/>
            </a:ext>
          </a:extLst>
        </xdr:cNvPr>
        <xdr:cNvSpPr>
          <a:spLocks/>
        </xdr:cNvSpPr>
      </xdr:nvSpPr>
      <xdr:spPr>
        <a:xfrm>
          <a:off x="4610100" y="15392400"/>
          <a:ext cx="1981199" cy="1123949"/>
        </a:xfrm>
        <a:prstGeom prst="round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Trebuchet MS" panose="020B0603020202020204" pitchFamily="34" charset="0"/>
            </a:rPr>
            <a:t>Click HERE for next </a:t>
          </a:r>
          <a:r>
            <a:rPr lang="en-US" sz="1800" b="1" baseline="0">
              <a:solidFill>
                <a:schemeClr val="bg1"/>
              </a:solidFill>
              <a:latin typeface="Trebuchet MS" panose="020B0603020202020204" pitchFamily="34" charset="0"/>
            </a:rPr>
            <a:t>Page</a:t>
          </a:r>
          <a:endParaRPr lang="en-US" sz="1800" b="1">
            <a:solidFill>
              <a:schemeClr val="bg1"/>
            </a:solidFill>
            <a:latin typeface="Trebuchet MS" panose="020B0603020202020204" pitchFamily="34" charset="0"/>
          </a:endParaRPr>
        </a:p>
      </xdr:txBody>
    </xdr:sp>
    <xdr:clientData/>
  </xdr:twoCellAnchor>
  <xdr:twoCellAnchor>
    <xdr:from>
      <xdr:col>9</xdr:col>
      <xdr:colOff>419100</xdr:colOff>
      <xdr:row>92</xdr:row>
      <xdr:rowOff>38100</xdr:rowOff>
    </xdr:from>
    <xdr:to>
      <xdr:col>9</xdr:col>
      <xdr:colOff>1409700</xdr:colOff>
      <xdr:row>93</xdr:row>
      <xdr:rowOff>142875</xdr:rowOff>
    </xdr:to>
    <xdr:sp macro="" textlink="">
      <xdr:nvSpPr>
        <xdr:cNvPr id="22" name="Rectangle: Rounded Corners 21">
          <a:hlinkClick xmlns:r="http://schemas.openxmlformats.org/officeDocument/2006/relationships" r:id="rId2"/>
          <a:extLst>
            <a:ext uri="{FF2B5EF4-FFF2-40B4-BE49-F238E27FC236}">
              <a16:creationId xmlns:a16="http://schemas.microsoft.com/office/drawing/2014/main" id="{BD8CBBD2-9803-4F29-AC18-9DC8319D20AC}"/>
            </a:ext>
          </a:extLst>
        </xdr:cNvPr>
        <xdr:cNvSpPr>
          <a:spLocks/>
        </xdr:cNvSpPr>
      </xdr:nvSpPr>
      <xdr:spPr>
        <a:xfrm>
          <a:off x="5343525" y="16649700"/>
          <a:ext cx="990600" cy="314325"/>
        </a:xfrm>
        <a:prstGeom prst="round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Trebuchet MS" panose="020B0603020202020204" pitchFamily="34" charset="0"/>
            </a:rPr>
            <a:t>BACK</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381000</xdr:colOff>
      <xdr:row>30</xdr:row>
      <xdr:rowOff>0</xdr:rowOff>
    </xdr:from>
    <xdr:to>
      <xdr:col>20</xdr:col>
      <xdr:colOff>171449</xdr:colOff>
      <xdr:row>35</xdr:row>
      <xdr:rowOff>57149</xdr:rowOff>
    </xdr:to>
    <xdr:sp macro="" textlink="">
      <xdr:nvSpPr>
        <xdr:cNvPr id="8" name="Rectangle: Rounded Corners 7">
          <a:hlinkClick xmlns:r="http://schemas.openxmlformats.org/officeDocument/2006/relationships" r:id="rId1"/>
          <a:extLst>
            <a:ext uri="{FF2B5EF4-FFF2-40B4-BE49-F238E27FC236}">
              <a16:creationId xmlns:a16="http://schemas.microsoft.com/office/drawing/2014/main" id="{E7CE10EE-BD18-49C5-8FAF-053A67F48C07}"/>
            </a:ext>
          </a:extLst>
        </xdr:cNvPr>
        <xdr:cNvSpPr/>
      </xdr:nvSpPr>
      <xdr:spPr>
        <a:xfrm>
          <a:off x="7658100" y="8267700"/>
          <a:ext cx="1981199" cy="1123949"/>
        </a:xfrm>
        <a:prstGeom prst="round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Trebuchet MS" panose="020B0603020202020204" pitchFamily="34" charset="0"/>
            </a:rPr>
            <a:t>Click HERE for next </a:t>
          </a:r>
          <a:r>
            <a:rPr lang="en-US" sz="1800" b="1" baseline="0">
              <a:solidFill>
                <a:schemeClr val="bg1"/>
              </a:solidFill>
              <a:latin typeface="Trebuchet MS" panose="020B0603020202020204" pitchFamily="34" charset="0"/>
            </a:rPr>
            <a:t>Page</a:t>
          </a:r>
          <a:endParaRPr lang="en-US" sz="1800" b="1">
            <a:solidFill>
              <a:schemeClr val="bg1"/>
            </a:solidFill>
            <a:latin typeface="Trebuchet MS" panose="020B0603020202020204" pitchFamily="34" charset="0"/>
          </a:endParaRPr>
        </a:p>
      </xdr:txBody>
    </xdr:sp>
    <xdr:clientData/>
  </xdr:twoCellAnchor>
  <xdr:twoCellAnchor>
    <xdr:from>
      <xdr:col>1</xdr:col>
      <xdr:colOff>222999</xdr:colOff>
      <xdr:row>5</xdr:row>
      <xdr:rowOff>544605</xdr:rowOff>
    </xdr:from>
    <xdr:to>
      <xdr:col>2</xdr:col>
      <xdr:colOff>358590</xdr:colOff>
      <xdr:row>6</xdr:row>
      <xdr:rowOff>360455</xdr:rowOff>
    </xdr:to>
    <xdr:sp macro="" textlink="">
      <xdr:nvSpPr>
        <xdr:cNvPr id="10" name="Rectangle: Rounded Corners 9">
          <a:extLst>
            <a:ext uri="{FF2B5EF4-FFF2-40B4-BE49-F238E27FC236}">
              <a16:creationId xmlns:a16="http://schemas.microsoft.com/office/drawing/2014/main" id="{C1DDF726-2930-4F77-9833-81BC49B1191A}"/>
            </a:ext>
          </a:extLst>
        </xdr:cNvPr>
        <xdr:cNvSpPr/>
      </xdr:nvSpPr>
      <xdr:spPr>
        <a:xfrm>
          <a:off x="424705" y="2528046"/>
          <a:ext cx="1323414" cy="701115"/>
        </a:xfrm>
        <a:prstGeom prst="roundRect">
          <a:avLst/>
        </a:prstGeom>
        <a:solidFill>
          <a:srgbClr val="FFF5D5"/>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5400" b="1">
              <a:solidFill>
                <a:sysClr val="windowText" lastClr="000000"/>
              </a:solidFill>
              <a:latin typeface="Trebuchet MS" panose="020B0603020202020204" pitchFamily="34" charset="0"/>
            </a:rPr>
            <a:t>1</a:t>
          </a:r>
        </a:p>
      </xdr:txBody>
    </xdr:sp>
    <xdr:clientData/>
  </xdr:twoCellAnchor>
  <xdr:twoCellAnchor>
    <xdr:from>
      <xdr:col>1</xdr:col>
      <xdr:colOff>304802</xdr:colOff>
      <xdr:row>13</xdr:row>
      <xdr:rowOff>609600</xdr:rowOff>
    </xdr:from>
    <xdr:to>
      <xdr:col>2</xdr:col>
      <xdr:colOff>352425</xdr:colOff>
      <xdr:row>14</xdr:row>
      <xdr:rowOff>409574</xdr:rowOff>
    </xdr:to>
    <xdr:sp macro="" textlink="">
      <xdr:nvSpPr>
        <xdr:cNvPr id="11" name="Rectangle: Rounded Corners 10">
          <a:extLst>
            <a:ext uri="{FF2B5EF4-FFF2-40B4-BE49-F238E27FC236}">
              <a16:creationId xmlns:a16="http://schemas.microsoft.com/office/drawing/2014/main" id="{374D4BB9-AC6F-44CB-848D-C64E96F385A9}"/>
            </a:ext>
          </a:extLst>
        </xdr:cNvPr>
        <xdr:cNvSpPr/>
      </xdr:nvSpPr>
      <xdr:spPr>
        <a:xfrm>
          <a:off x="1428752" y="6391275"/>
          <a:ext cx="742948" cy="685799"/>
        </a:xfrm>
        <a:prstGeom prst="roundRect">
          <a:avLst/>
        </a:prstGeom>
        <a:solidFill>
          <a:srgbClr val="FFF5D5"/>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5400" b="1">
              <a:solidFill>
                <a:sysClr val="windowText" lastClr="000000"/>
              </a:solidFill>
              <a:latin typeface="Trebuchet MS" panose="020B0603020202020204" pitchFamily="34" charset="0"/>
            </a:rPr>
            <a:t>2</a:t>
          </a:r>
        </a:p>
      </xdr:txBody>
    </xdr:sp>
    <xdr:clientData/>
  </xdr:twoCellAnchor>
  <xdr:twoCellAnchor>
    <xdr:from>
      <xdr:col>1</xdr:col>
      <xdr:colOff>422541</xdr:colOff>
      <xdr:row>22</xdr:row>
      <xdr:rowOff>657279</xdr:rowOff>
    </xdr:from>
    <xdr:to>
      <xdr:col>3</xdr:col>
      <xdr:colOff>20249</xdr:colOff>
      <xdr:row>23</xdr:row>
      <xdr:rowOff>447728</xdr:rowOff>
    </xdr:to>
    <xdr:sp macro="" textlink="">
      <xdr:nvSpPr>
        <xdr:cNvPr id="12" name="Rectangle: Rounded Corners 11">
          <a:extLst>
            <a:ext uri="{FF2B5EF4-FFF2-40B4-BE49-F238E27FC236}">
              <a16:creationId xmlns:a16="http://schemas.microsoft.com/office/drawing/2014/main" id="{11C07C66-7B30-4E6F-AA2C-B6F356D8BFED}"/>
            </a:ext>
          </a:extLst>
        </xdr:cNvPr>
        <xdr:cNvSpPr/>
      </xdr:nvSpPr>
      <xdr:spPr>
        <a:xfrm>
          <a:off x="624247" y="11807132"/>
          <a:ext cx="1244973" cy="675714"/>
        </a:xfrm>
        <a:prstGeom prst="roundRect">
          <a:avLst/>
        </a:prstGeom>
        <a:solidFill>
          <a:srgbClr val="FFF5D5"/>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5400" b="1">
              <a:solidFill>
                <a:sysClr val="windowText" lastClr="000000"/>
              </a:solidFill>
              <a:latin typeface="Trebuchet MS" panose="020B0603020202020204" pitchFamily="34" charset="0"/>
            </a:rPr>
            <a:t>3</a:t>
          </a:r>
        </a:p>
      </xdr:txBody>
    </xdr:sp>
    <xdr:clientData/>
  </xdr:twoCellAnchor>
  <xdr:twoCellAnchor>
    <xdr:from>
      <xdr:col>16</xdr:col>
      <xdr:colOff>358588</xdr:colOff>
      <xdr:row>35</xdr:row>
      <xdr:rowOff>169769</xdr:rowOff>
    </xdr:from>
    <xdr:to>
      <xdr:col>19</xdr:col>
      <xdr:colOff>280147</xdr:colOff>
      <xdr:row>37</xdr:row>
      <xdr:rowOff>123264</xdr:rowOff>
    </xdr:to>
    <xdr:sp macro="" textlink="">
      <xdr:nvSpPr>
        <xdr:cNvPr id="23" name="Rectangle: Rounded Corners 22">
          <a:hlinkClick xmlns:r="http://schemas.openxmlformats.org/officeDocument/2006/relationships" r:id="rId2"/>
          <a:extLst>
            <a:ext uri="{FF2B5EF4-FFF2-40B4-BE49-F238E27FC236}">
              <a16:creationId xmlns:a16="http://schemas.microsoft.com/office/drawing/2014/main" id="{8B575066-2042-4A77-AB9B-476B06C023E4}"/>
            </a:ext>
          </a:extLst>
        </xdr:cNvPr>
        <xdr:cNvSpPr/>
      </xdr:nvSpPr>
      <xdr:spPr>
        <a:xfrm>
          <a:off x="7664823" y="14658975"/>
          <a:ext cx="1064559" cy="334495"/>
        </a:xfrm>
        <a:prstGeom prst="round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Trebuchet MS" panose="020B0603020202020204" pitchFamily="34" charset="0"/>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190501</xdr:colOff>
      <xdr:row>63</xdr:row>
      <xdr:rowOff>76200</xdr:rowOff>
    </xdr:from>
    <xdr:to>
      <xdr:col>7</xdr:col>
      <xdr:colOff>504826</xdr:colOff>
      <xdr:row>64</xdr:row>
      <xdr:rowOff>180975</xdr:rowOff>
    </xdr:to>
    <xdr:sp macro="" textlink="">
      <xdr:nvSpPr>
        <xdr:cNvPr id="6" name="Rectangle: Rounded Corners 5">
          <a:hlinkClick xmlns:r="http://schemas.openxmlformats.org/officeDocument/2006/relationships" r:id="rId1"/>
          <a:extLst>
            <a:ext uri="{FF2B5EF4-FFF2-40B4-BE49-F238E27FC236}">
              <a16:creationId xmlns:a16="http://schemas.microsoft.com/office/drawing/2014/main" id="{6310D21C-4DDC-4BEB-9756-EAB558392A48}"/>
            </a:ext>
          </a:extLst>
        </xdr:cNvPr>
        <xdr:cNvSpPr/>
      </xdr:nvSpPr>
      <xdr:spPr>
        <a:xfrm>
          <a:off x="5772151" y="16106775"/>
          <a:ext cx="971550" cy="295275"/>
        </a:xfrm>
        <a:prstGeom prst="roundRect">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800" b="1">
              <a:solidFill>
                <a:schemeClr val="bg1"/>
              </a:solidFill>
              <a:latin typeface="Trebuchet MS" panose="020B0603020202020204" pitchFamily="34" charset="0"/>
            </a:rPr>
            <a:t>BACK</a:t>
          </a:r>
        </a:p>
      </xdr:txBody>
    </xdr:sp>
    <xdr:clientData/>
  </xdr:twoCellAnchor>
</xdr:wsDr>
</file>

<file path=xl/theme/theme1.xml><?xml version="1.0" encoding="utf-8"?>
<a:theme xmlns:a="http://schemas.openxmlformats.org/drawingml/2006/main" name="Office Theme">
  <a:themeElements>
    <a:clrScheme name="Blue Warm">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Glossy">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F10"/>
  <sheetViews>
    <sheetView tabSelected="1" workbookViewId="0">
      <selection activeCell="B4" sqref="B4"/>
    </sheetView>
  </sheetViews>
  <sheetFormatPr defaultColWidth="8.81640625" defaultRowHeight="14.5" x14ac:dyDescent="0.35"/>
  <cols>
    <col min="1" max="1" width="2.81640625" style="33" customWidth="1"/>
    <col min="2" max="2" width="29" style="33" customWidth="1"/>
    <col min="3" max="3" width="20" style="33" customWidth="1"/>
    <col min="4" max="4" width="19.453125" style="33" customWidth="1"/>
    <col min="5" max="5" width="14.453125" style="33" customWidth="1"/>
    <col min="6" max="6" width="26.26953125" style="33" bestFit="1" customWidth="1"/>
    <col min="7" max="7" width="11.1796875" style="33" customWidth="1"/>
    <col min="8" max="8" width="7" style="33" customWidth="1"/>
    <col min="9" max="16384" width="8.81640625" style="33"/>
  </cols>
  <sheetData>
    <row r="1" spans="1:6" ht="29.25" customHeight="1" thickBot="1" x14ac:dyDescent="0.4">
      <c r="B1" s="432" t="s">
        <v>114</v>
      </c>
      <c r="C1" s="432"/>
      <c r="D1" s="432"/>
      <c r="E1" s="432"/>
      <c r="F1" s="432"/>
    </row>
    <row r="2" spans="1:6" ht="57.75" customHeight="1" thickBot="1" x14ac:dyDescent="0.4">
      <c r="A2" s="16"/>
      <c r="B2" s="429" t="s">
        <v>65</v>
      </c>
      <c r="C2" s="430"/>
      <c r="D2" s="430"/>
      <c r="E2" s="430"/>
      <c r="F2" s="431"/>
    </row>
    <row r="3" spans="1:6" ht="83" x14ac:dyDescent="0.35">
      <c r="A3" s="16"/>
      <c r="B3" s="333" t="s">
        <v>59</v>
      </c>
      <c r="C3" s="334" t="s">
        <v>57</v>
      </c>
      <c r="D3" s="335" t="s">
        <v>58</v>
      </c>
      <c r="E3" s="336" t="s">
        <v>168</v>
      </c>
      <c r="F3" s="336" t="s">
        <v>167</v>
      </c>
    </row>
    <row r="4" spans="1:6" ht="27.75" customHeight="1" thickBot="1" x14ac:dyDescent="0.4">
      <c r="A4" s="16"/>
      <c r="B4" s="46"/>
      <c r="C4" s="47"/>
      <c r="D4" s="48"/>
      <c r="E4" s="49"/>
      <c r="F4" s="50"/>
    </row>
    <row r="5" spans="1:6" ht="13.5" customHeight="1" x14ac:dyDescent="0.35">
      <c r="A5" s="16"/>
      <c r="B5" s="87"/>
      <c r="C5" s="87"/>
      <c r="D5" s="87"/>
      <c r="E5" s="87"/>
      <c r="F5" s="87"/>
    </row>
    <row r="6" spans="1:6" ht="19.5" customHeight="1" x14ac:dyDescent="0.35">
      <c r="A6" s="16"/>
      <c r="B6" s="176"/>
      <c r="C6" s="176"/>
      <c r="D6" s="176"/>
      <c r="E6" s="176"/>
      <c r="F6" s="176"/>
    </row>
    <row r="7" spans="1:6" ht="24" customHeight="1" x14ac:dyDescent="0.35">
      <c r="A7" s="16"/>
      <c r="B7" s="78"/>
      <c r="C7" s="78"/>
      <c r="D7" s="78"/>
      <c r="E7" s="78"/>
      <c r="F7" s="78"/>
    </row>
    <row r="8" spans="1:6" s="35" customFormat="1" ht="15.5" x14ac:dyDescent="0.35">
      <c r="A8" s="34"/>
      <c r="B8" s="176"/>
      <c r="C8" s="176"/>
      <c r="D8" s="176"/>
      <c r="E8" s="176"/>
      <c r="F8" s="176"/>
    </row>
    <row r="9" spans="1:6" s="35" customFormat="1" ht="15.5" x14ac:dyDescent="0.35">
      <c r="A9" s="34"/>
      <c r="B9" s="78"/>
      <c r="C9" s="78"/>
      <c r="D9" s="78"/>
      <c r="E9" s="78"/>
      <c r="F9" s="78"/>
    </row>
    <row r="10" spans="1:6" s="35" customFormat="1" ht="15.5" x14ac:dyDescent="0.35">
      <c r="A10" s="34"/>
      <c r="B10" s="1"/>
      <c r="C10" s="1"/>
      <c r="D10" s="1"/>
      <c r="E10" s="1"/>
      <c r="F10" s="1"/>
    </row>
  </sheetData>
  <sheetProtection algorithmName="SHA-512" hashValue="V1YJiDhBpqld3yL6rgxrBLkAXSDrEG3dV5QkDGLZmd77Zl1bREhi2FRbG7lD8GR9l1GtmN/GIFJTnkSG2l4Hbg==" saltValue="hwF5/Yge5qy4cn3GKCDLsg==" spinCount="100000" sheet="1" objects="1" scenarios="1" selectLockedCells="1"/>
  <mergeCells count="2">
    <mergeCell ref="B2:F2"/>
    <mergeCell ref="B1:F1"/>
  </mergeCells>
  <dataValidations xWindow="718" yWindow="448" count="5">
    <dataValidation type="list" allowBlank="1" showInputMessage="1" showErrorMessage="1" errorTitle="Select from Dropdown List" error="Select Breakfast, Lunch, or Dinner from the Dropdown list" sqref="E4" xr:uid="{00000000-0002-0000-0000-000000000000}">
      <formula1>"Breakfast, Lunch, Dinner"</formula1>
    </dataValidation>
    <dataValidation type="date" operator="greaterThan" allowBlank="1" showInputMessage="1" showErrorMessage="1" errorTitle="Enter MM/DD/YY" error="Enter MM/DD/YY" promptTitle="Enter Starting Date" prompt="Enter Starting Date" sqref="C4" xr:uid="{00000000-0002-0000-0000-000001000000}">
      <formula1>42370</formula1>
    </dataValidation>
    <dataValidation type="date" operator="greaterThan" allowBlank="1" showInputMessage="1" showErrorMessage="1" errorTitle="Enter MM/DD/YY" error="Enter MM/DD/YY" promptTitle="Enter Ending Date" prompt="Enter Ending Date" sqref="D4" xr:uid="{00000000-0002-0000-0000-000002000000}">
      <formula1>42370</formula1>
    </dataValidation>
    <dataValidation type="whole" operator="greaterThanOrEqual" allowBlank="1" showInputMessage="1" showErrorMessage="1" errorTitle="Enter # of meals for main event" error="Enter # of meals for main event" promptTitle="Enter # of meals" prompt="Enter # of meals for the main event" sqref="F4" xr:uid="{00000000-0002-0000-0000-000003000000}">
      <formula1>0</formula1>
    </dataValidation>
    <dataValidation allowBlank="1" showInputMessage="1" showErrorMessage="1" promptTitle="Enter Your Event Name" prompt="Enter Your Event Name" sqref="B4" xr:uid="{00000000-0002-0000-0000-000004000000}"/>
  </dataValidations>
  <pageMargins left="0.25" right="0.25" top="0.75" bottom="0.75" header="0.3" footer="0.3"/>
  <pageSetup fitToHeight="0"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T94"/>
  <sheetViews>
    <sheetView showGridLines="0" topLeftCell="A64" zoomScaleNormal="100" workbookViewId="0">
      <selection activeCell="J7" sqref="J7"/>
    </sheetView>
  </sheetViews>
  <sheetFormatPr defaultColWidth="8.81640625" defaultRowHeight="14.5" x14ac:dyDescent="0.35"/>
  <cols>
    <col min="1" max="1" width="3.453125" style="10" bestFit="1" customWidth="1"/>
    <col min="2" max="3" width="12.81640625" style="10" customWidth="1"/>
    <col min="4" max="4" width="14.81640625" style="10" bestFit="1" customWidth="1"/>
    <col min="5" max="5" width="11.54296875" style="10" customWidth="1"/>
    <col min="6" max="6" width="9.453125" style="15" customWidth="1"/>
    <col min="7" max="7" width="6.81640625" style="10" customWidth="1"/>
    <col min="8" max="8" width="7.7265625" style="10" customWidth="1"/>
    <col min="9" max="9" width="2.7265625" style="10" bestFit="1" customWidth="1"/>
    <col min="10" max="10" width="25.81640625" style="10" bestFit="1" customWidth="1"/>
    <col min="11" max="11" width="7.54296875" style="10" customWidth="1"/>
    <col min="12" max="12" width="5.453125" style="10" customWidth="1"/>
    <col min="13" max="13" width="3.26953125" style="9" customWidth="1"/>
    <col min="14" max="14" width="11.453125" style="9" customWidth="1"/>
    <col min="15" max="15" width="8.26953125" style="9" customWidth="1"/>
    <col min="16" max="16" width="9.1796875" style="9" customWidth="1"/>
    <col min="17" max="17" width="6.7265625" style="9" customWidth="1"/>
    <col min="18" max="18" width="13.1796875" style="9" customWidth="1"/>
    <col min="19" max="19" width="4.7265625" style="9" customWidth="1"/>
    <col min="20" max="20" width="1.453125" style="10" hidden="1" customWidth="1"/>
    <col min="21" max="16384" width="8.81640625" style="10"/>
  </cols>
  <sheetData>
    <row r="1" spans="2:20" ht="20.149999999999999" customHeight="1" x14ac:dyDescent="0.35">
      <c r="B1" s="508" t="s">
        <v>113</v>
      </c>
      <c r="C1" s="508"/>
      <c r="D1" s="508"/>
      <c r="E1" s="508"/>
      <c r="F1" s="508"/>
      <c r="G1" s="508"/>
      <c r="H1" s="508"/>
      <c r="I1" s="508"/>
      <c r="J1" s="508"/>
      <c r="K1" s="508"/>
      <c r="L1" s="508"/>
      <c r="M1" s="508"/>
      <c r="N1" s="508"/>
      <c r="O1" s="508"/>
      <c r="P1" s="508"/>
      <c r="Q1" s="508"/>
      <c r="R1" s="508"/>
      <c r="T1" s="10" t="s">
        <v>137</v>
      </c>
    </row>
    <row r="2" spans="2:20" ht="13" customHeight="1" x14ac:dyDescent="0.35">
      <c r="B2" s="508"/>
      <c r="C2" s="508"/>
      <c r="D2" s="508"/>
      <c r="E2" s="508"/>
      <c r="F2" s="508"/>
      <c r="G2" s="508"/>
      <c r="H2" s="508"/>
      <c r="I2" s="508"/>
      <c r="J2" s="508"/>
      <c r="K2" s="508"/>
      <c r="L2" s="508"/>
      <c r="M2" s="508"/>
      <c r="N2" s="508"/>
      <c r="O2" s="508"/>
      <c r="P2" s="508"/>
      <c r="Q2" s="508"/>
      <c r="R2" s="508"/>
    </row>
    <row r="3" spans="2:20" ht="28.5" customHeight="1" x14ac:dyDescent="0.35">
      <c r="B3" s="526" t="s">
        <v>151</v>
      </c>
      <c r="C3" s="526"/>
      <c r="D3" s="526"/>
      <c r="E3" s="526"/>
      <c r="F3" s="526"/>
      <c r="G3" s="526"/>
      <c r="H3" s="526"/>
      <c r="I3" s="526"/>
      <c r="J3" s="526"/>
      <c r="K3" s="526"/>
      <c r="L3" s="192"/>
      <c r="M3" s="192"/>
      <c r="N3" s="531" t="s">
        <v>150</v>
      </c>
      <c r="O3" s="531"/>
      <c r="P3" s="531"/>
      <c r="Q3" s="531"/>
      <c r="R3" s="531"/>
    </row>
    <row r="4" spans="2:20" ht="84" customHeight="1" x14ac:dyDescent="0.35">
      <c r="B4" s="527" t="s">
        <v>152</v>
      </c>
      <c r="C4" s="527"/>
      <c r="D4" s="527"/>
      <c r="E4" s="527"/>
      <c r="F4" s="527"/>
      <c r="G4" s="527"/>
      <c r="H4" s="527"/>
      <c r="I4" s="527"/>
      <c r="J4" s="527"/>
      <c r="K4" s="527"/>
      <c r="L4" s="9"/>
      <c r="N4" s="528" t="s">
        <v>153</v>
      </c>
      <c r="O4" s="528"/>
      <c r="P4" s="528"/>
      <c r="Q4" s="528"/>
      <c r="R4" s="528"/>
    </row>
    <row r="5" spans="2:20" s="11" customFormat="1" ht="43.5" customHeight="1" thickBot="1" x14ac:dyDescent="0.4">
      <c r="B5" s="175"/>
      <c r="C5" s="175"/>
      <c r="D5" s="175"/>
      <c r="E5" s="175"/>
      <c r="F5" s="175"/>
      <c r="G5" s="511" t="s">
        <v>109</v>
      </c>
      <c r="H5" s="512"/>
      <c r="I5" s="512"/>
      <c r="J5" s="512"/>
      <c r="K5" s="513"/>
      <c r="L5" s="9"/>
      <c r="M5" s="41"/>
      <c r="N5" s="171"/>
      <c r="O5" s="171"/>
      <c r="P5" s="171"/>
      <c r="Q5" s="171"/>
      <c r="R5" s="171"/>
      <c r="S5" s="40"/>
    </row>
    <row r="6" spans="2:20" s="11" customFormat="1" ht="57.65" customHeight="1" thickBot="1" x14ac:dyDescent="0.4">
      <c r="B6" s="119" t="s">
        <v>0</v>
      </c>
      <c r="C6" s="509" t="s">
        <v>190</v>
      </c>
      <c r="D6" s="510"/>
      <c r="E6" s="27" t="s">
        <v>138</v>
      </c>
      <c r="F6" s="42" t="s">
        <v>110</v>
      </c>
      <c r="G6" s="165" t="s">
        <v>162</v>
      </c>
      <c r="H6" s="165" t="s">
        <v>106</v>
      </c>
      <c r="I6" s="166"/>
      <c r="J6" s="167" t="s">
        <v>19</v>
      </c>
      <c r="K6" s="168" t="s">
        <v>54</v>
      </c>
      <c r="L6" s="158"/>
      <c r="M6" s="532"/>
      <c r="N6" s="120" t="s">
        <v>0</v>
      </c>
      <c r="O6" s="37" t="s">
        <v>63</v>
      </c>
      <c r="P6" s="37" t="s">
        <v>62</v>
      </c>
      <c r="Q6" s="37" t="s">
        <v>60</v>
      </c>
      <c r="R6" s="38" t="s">
        <v>19</v>
      </c>
      <c r="S6" s="9"/>
    </row>
    <row r="7" spans="2:20" s="11" customFormat="1" ht="16" thickBot="1" x14ac:dyDescent="0.4">
      <c r="B7" s="156" t="s">
        <v>2</v>
      </c>
      <c r="C7" s="400" t="s">
        <v>185</v>
      </c>
      <c r="D7" s="44" t="s">
        <v>107</v>
      </c>
      <c r="E7" s="214"/>
      <c r="F7" s="382"/>
      <c r="G7" s="375"/>
      <c r="H7" s="375"/>
      <c r="I7" s="216"/>
      <c r="J7" s="313"/>
      <c r="K7" s="45">
        <f t="shared" ref="K7:K12" si="0">F7+G7+H7+I7</f>
        <v>0</v>
      </c>
      <c r="L7" s="159"/>
      <c r="M7" s="532"/>
      <c r="N7" s="124" t="s">
        <v>2</v>
      </c>
      <c r="O7" s="231"/>
      <c r="P7" s="232"/>
      <c r="Q7" s="233"/>
      <c r="R7" s="234"/>
      <c r="S7" s="9"/>
    </row>
    <row r="8" spans="2:20" s="11" customFormat="1" ht="16" thickBot="1" x14ac:dyDescent="0.4">
      <c r="B8" s="156" t="s">
        <v>3</v>
      </c>
      <c r="C8" s="400" t="s">
        <v>185</v>
      </c>
      <c r="D8" s="39" t="s">
        <v>107</v>
      </c>
      <c r="E8" s="217"/>
      <c r="F8" s="383"/>
      <c r="G8" s="378"/>
      <c r="H8" s="378"/>
      <c r="I8" s="219"/>
      <c r="J8" s="314"/>
      <c r="K8" s="45">
        <f t="shared" si="0"/>
        <v>0</v>
      </c>
      <c r="L8" s="159"/>
      <c r="M8" s="532"/>
      <c r="N8" s="124" t="s">
        <v>3</v>
      </c>
      <c r="O8" s="235"/>
      <c r="P8" s="236"/>
      <c r="Q8" s="237"/>
      <c r="R8" s="234"/>
      <c r="S8" s="9"/>
    </row>
    <row r="9" spans="2:20" s="11" customFormat="1" ht="16" thickBot="1" x14ac:dyDescent="0.4">
      <c r="B9" s="156" t="s">
        <v>4</v>
      </c>
      <c r="C9" s="400" t="s">
        <v>185</v>
      </c>
      <c r="D9" s="39" t="s">
        <v>107</v>
      </c>
      <c r="E9" s="217"/>
      <c r="F9" s="383"/>
      <c r="G9" s="378"/>
      <c r="H9" s="378"/>
      <c r="I9" s="220"/>
      <c r="J9" s="314"/>
      <c r="K9" s="45">
        <f t="shared" si="0"/>
        <v>0</v>
      </c>
      <c r="L9" s="159"/>
      <c r="M9" s="532"/>
      <c r="N9" s="124" t="s">
        <v>4</v>
      </c>
      <c r="O9" s="235"/>
      <c r="P9" s="236"/>
      <c r="Q9" s="237"/>
      <c r="R9" s="234"/>
      <c r="S9" s="9"/>
    </row>
    <row r="10" spans="2:20" s="11" customFormat="1" ht="16" thickBot="1" x14ac:dyDescent="0.4">
      <c r="B10" s="156" t="s">
        <v>5</v>
      </c>
      <c r="C10" s="400" t="s">
        <v>185</v>
      </c>
      <c r="D10" s="39" t="s">
        <v>107</v>
      </c>
      <c r="E10" s="217"/>
      <c r="F10" s="383"/>
      <c r="G10" s="378"/>
      <c r="H10" s="378"/>
      <c r="I10" s="219"/>
      <c r="J10" s="314"/>
      <c r="K10" s="45">
        <f t="shared" si="0"/>
        <v>0</v>
      </c>
      <c r="L10" s="159"/>
      <c r="M10" s="532"/>
      <c r="N10" s="124" t="s">
        <v>5</v>
      </c>
      <c r="O10" s="238"/>
      <c r="P10" s="239"/>
      <c r="Q10" s="237"/>
      <c r="R10" s="234"/>
      <c r="S10" s="9"/>
    </row>
    <row r="11" spans="2:20" s="11" customFormat="1" ht="16" thickBot="1" x14ac:dyDescent="0.4">
      <c r="B11" s="156" t="s">
        <v>6</v>
      </c>
      <c r="C11" s="400" t="s">
        <v>186</v>
      </c>
      <c r="D11" s="39" t="s">
        <v>107</v>
      </c>
      <c r="E11" s="217"/>
      <c r="F11" s="383"/>
      <c r="G11" s="378"/>
      <c r="H11" s="378"/>
      <c r="I11" s="221"/>
      <c r="J11" s="314"/>
      <c r="K11" s="45">
        <f t="shared" si="0"/>
        <v>0</v>
      </c>
      <c r="L11" s="159"/>
      <c r="M11" s="532"/>
      <c r="N11" s="124" t="s">
        <v>6</v>
      </c>
      <c r="O11" s="235"/>
      <c r="P11" s="236"/>
      <c r="Q11" s="237"/>
      <c r="R11" s="234"/>
      <c r="S11" s="9"/>
    </row>
    <row r="12" spans="2:20" s="11" customFormat="1" ht="16" thickBot="1" x14ac:dyDescent="0.4">
      <c r="B12" s="156" t="s">
        <v>7</v>
      </c>
      <c r="C12" s="400" t="s">
        <v>187</v>
      </c>
      <c r="D12" s="123" t="s">
        <v>107</v>
      </c>
      <c r="E12" s="222"/>
      <c r="F12" s="384"/>
      <c r="G12" s="381"/>
      <c r="H12" s="381"/>
      <c r="I12" s="224"/>
      <c r="J12" s="315"/>
      <c r="K12" s="45">
        <f t="shared" si="0"/>
        <v>0</v>
      </c>
      <c r="L12" s="159"/>
      <c r="M12" s="532"/>
      <c r="N12" s="124" t="s">
        <v>7</v>
      </c>
      <c r="O12" s="240"/>
      <c r="P12" s="241"/>
      <c r="Q12" s="241"/>
      <c r="R12" s="242"/>
      <c r="S12" s="9"/>
    </row>
    <row r="13" spans="2:20" s="11" customFormat="1" ht="15" thickBot="1" x14ac:dyDescent="0.4">
      <c r="B13" s="51"/>
      <c r="C13" s="51"/>
      <c r="D13" s="51"/>
      <c r="E13" s="51"/>
      <c r="F13" s="51"/>
      <c r="G13" s="51"/>
      <c r="H13" s="51"/>
      <c r="I13" s="529" t="s">
        <v>154</v>
      </c>
      <c r="J13" s="530"/>
      <c r="K13" s="45">
        <f>SUM(K7:K12)</f>
        <v>0</v>
      </c>
      <c r="L13" s="186"/>
      <c r="M13" s="186"/>
      <c r="N13" s="66"/>
      <c r="O13" s="187">
        <f>SUMPRODUCT(O7:O12,$Q7:$Q12)</f>
        <v>0</v>
      </c>
      <c r="P13" s="187">
        <f>SUMPRODUCT(P7:P12,$Q7:$Q12)</f>
        <v>0</v>
      </c>
      <c r="Q13" s="490" t="s">
        <v>134</v>
      </c>
      <c r="R13" s="491"/>
      <c r="S13" s="9"/>
    </row>
    <row r="14" spans="2:20" s="186" customFormat="1" ht="43.5" customHeight="1" thickBot="1" x14ac:dyDescent="0.4">
      <c r="B14" s="51"/>
      <c r="C14" s="51"/>
      <c r="D14" s="51"/>
      <c r="E14" s="51"/>
      <c r="F14" s="51"/>
      <c r="G14" s="51"/>
      <c r="H14" s="51"/>
      <c r="I14" s="51"/>
      <c r="J14" s="51"/>
      <c r="K14" s="51"/>
      <c r="N14" s="66"/>
      <c r="O14" s="66"/>
      <c r="P14" s="66"/>
      <c r="Q14" s="66"/>
      <c r="R14" s="66"/>
      <c r="S14" s="11"/>
      <c r="T14" s="11"/>
    </row>
    <row r="15" spans="2:20" s="11" customFormat="1" ht="44.5" customHeight="1" thickBot="1" x14ac:dyDescent="0.4">
      <c r="B15" s="174"/>
      <c r="C15" s="174"/>
      <c r="D15" s="174"/>
      <c r="E15" s="174"/>
      <c r="F15" s="174"/>
      <c r="G15" s="505" t="s">
        <v>109</v>
      </c>
      <c r="H15" s="506"/>
      <c r="I15" s="506"/>
      <c r="J15" s="506"/>
      <c r="K15" s="507"/>
      <c r="L15" s="9"/>
      <c r="M15" s="9"/>
      <c r="N15" s="66"/>
      <c r="O15" s="66"/>
      <c r="P15" s="66"/>
      <c r="Q15" s="66"/>
      <c r="R15" s="66"/>
      <c r="S15" s="40"/>
    </row>
    <row r="16" spans="2:20" s="11" customFormat="1" ht="61.5" customHeight="1" thickBot="1" x14ac:dyDescent="0.4">
      <c r="B16" s="157" t="s">
        <v>11</v>
      </c>
      <c r="C16" s="28" t="s">
        <v>1</v>
      </c>
      <c r="D16" s="444" t="s">
        <v>108</v>
      </c>
      <c r="E16" s="445"/>
      <c r="F16" s="42" t="s">
        <v>110</v>
      </c>
      <c r="G16" s="43" t="s">
        <v>104</v>
      </c>
      <c r="H16" s="43" t="s">
        <v>105</v>
      </c>
      <c r="I16" s="117"/>
      <c r="J16" s="118" t="s">
        <v>170</v>
      </c>
      <c r="K16" s="27" t="s">
        <v>54</v>
      </c>
      <c r="L16" s="158"/>
      <c r="M16" s="160"/>
      <c r="N16" s="120" t="s">
        <v>11</v>
      </c>
      <c r="O16" s="102" t="s">
        <v>63</v>
      </c>
      <c r="P16" s="102" t="s">
        <v>62</v>
      </c>
      <c r="Q16" s="102" t="s">
        <v>60</v>
      </c>
      <c r="R16" s="337" t="s">
        <v>19</v>
      </c>
      <c r="S16" s="9"/>
    </row>
    <row r="17" spans="1:20" s="11" customFormat="1" ht="16" thickBot="1" x14ac:dyDescent="0.4">
      <c r="A17" s="465" t="s">
        <v>143</v>
      </c>
      <c r="B17" s="156">
        <v>7</v>
      </c>
      <c r="C17" s="433" t="s">
        <v>145</v>
      </c>
      <c r="D17" s="496"/>
      <c r="E17" s="497"/>
      <c r="F17" s="373"/>
      <c r="G17" s="374"/>
      <c r="H17" s="375"/>
      <c r="I17" s="216"/>
      <c r="J17" s="211"/>
      <c r="K17" s="45">
        <f>F17+G17+H17+I17</f>
        <v>0</v>
      </c>
      <c r="L17" s="26"/>
      <c r="M17" s="470" t="s">
        <v>143</v>
      </c>
      <c r="N17" s="124">
        <v>7</v>
      </c>
      <c r="O17" s="231"/>
      <c r="P17" s="232"/>
      <c r="Q17" s="237"/>
      <c r="R17" s="234"/>
      <c r="S17" s="9"/>
      <c r="T17" s="116">
        <f>F17+G17+H17</f>
        <v>0</v>
      </c>
    </row>
    <row r="18" spans="1:20" s="11" customFormat="1" ht="16" thickBot="1" x14ac:dyDescent="0.4">
      <c r="A18" s="466"/>
      <c r="B18" s="156">
        <v>8</v>
      </c>
      <c r="C18" s="434"/>
      <c r="D18" s="487"/>
      <c r="E18" s="488"/>
      <c r="F18" s="376"/>
      <c r="G18" s="377"/>
      <c r="H18" s="377"/>
      <c r="I18" s="219"/>
      <c r="J18" s="212"/>
      <c r="K18" s="45">
        <f>F18+G18+H18+I18</f>
        <v>0</v>
      </c>
      <c r="L18" s="26"/>
      <c r="M18" s="471"/>
      <c r="N18" s="124">
        <v>8</v>
      </c>
      <c r="O18" s="235"/>
      <c r="P18" s="236"/>
      <c r="Q18" s="237"/>
      <c r="R18" s="234"/>
      <c r="S18" s="9"/>
      <c r="T18" s="116">
        <f>F18+G18+H18</f>
        <v>0</v>
      </c>
    </row>
    <row r="19" spans="1:20" s="11" customFormat="1" ht="16" thickBot="1" x14ac:dyDescent="0.4">
      <c r="A19" s="466"/>
      <c r="B19" s="156">
        <v>9</v>
      </c>
      <c r="C19" s="434"/>
      <c r="D19" s="487"/>
      <c r="E19" s="488"/>
      <c r="F19" s="376"/>
      <c r="G19" s="377"/>
      <c r="H19" s="378"/>
      <c r="I19" s="219"/>
      <c r="J19" s="212"/>
      <c r="K19" s="45">
        <f>F19+G19+H19+I19</f>
        <v>0</v>
      </c>
      <c r="L19" s="26"/>
      <c r="M19" s="471"/>
      <c r="N19" s="124">
        <v>9</v>
      </c>
      <c r="O19" s="235"/>
      <c r="P19" s="236"/>
      <c r="Q19" s="237"/>
      <c r="R19" s="234"/>
      <c r="S19" s="9"/>
      <c r="T19" s="116">
        <f>F19+G19+H19</f>
        <v>0</v>
      </c>
    </row>
    <row r="20" spans="1:20" s="11" customFormat="1" ht="16" thickBot="1" x14ac:dyDescent="0.4">
      <c r="A20" s="467"/>
      <c r="B20" s="156">
        <v>10</v>
      </c>
      <c r="C20" s="435"/>
      <c r="D20" s="498"/>
      <c r="E20" s="499"/>
      <c r="F20" s="379"/>
      <c r="G20" s="380"/>
      <c r="H20" s="381"/>
      <c r="I20" s="224"/>
      <c r="J20" s="213"/>
      <c r="K20" s="45">
        <f>F20+G20+H20+I20</f>
        <v>0</v>
      </c>
      <c r="L20" s="26"/>
      <c r="M20" s="472"/>
      <c r="N20" s="124">
        <v>10</v>
      </c>
      <c r="O20" s="243"/>
      <c r="P20" s="244"/>
      <c r="Q20" s="241"/>
      <c r="R20" s="242"/>
      <c r="S20" s="9"/>
      <c r="T20" s="116">
        <f>F20+G20+H20</f>
        <v>0</v>
      </c>
    </row>
    <row r="21" spans="1:20" s="11" customFormat="1" ht="15" thickBot="1" x14ac:dyDescent="0.4">
      <c r="B21" s="51"/>
      <c r="C21" s="51"/>
      <c r="D21" s="51"/>
      <c r="E21" s="51"/>
      <c r="F21" s="51"/>
      <c r="G21" s="51"/>
      <c r="H21" s="78"/>
      <c r="I21" s="78"/>
      <c r="J21" s="187" t="s">
        <v>155</v>
      </c>
      <c r="K21" s="45">
        <f>SUM(K17:K20)</f>
        <v>0</v>
      </c>
      <c r="L21" s="186"/>
      <c r="M21" s="186"/>
      <c r="N21" s="66"/>
      <c r="O21" s="187">
        <f>SUMPRODUCT(O17:O20,$Q17:$Q20)</f>
        <v>0</v>
      </c>
      <c r="P21" s="187">
        <f>SUMPRODUCT(P17:P20,$Q17:$Q20)</f>
        <v>0</v>
      </c>
      <c r="Q21" s="490" t="s">
        <v>134</v>
      </c>
      <c r="R21" s="491"/>
      <c r="S21" s="9"/>
    </row>
    <row r="22" spans="1:20" s="11" customFormat="1" ht="15" thickBot="1" x14ac:dyDescent="0.4">
      <c r="B22" s="51"/>
      <c r="C22" s="51"/>
      <c r="D22" s="51"/>
      <c r="E22" s="51"/>
      <c r="F22" s="51"/>
      <c r="G22" s="51"/>
      <c r="H22" s="51"/>
      <c r="I22" s="51"/>
      <c r="J22" s="51"/>
      <c r="K22" s="51"/>
      <c r="L22" s="186"/>
      <c r="M22" s="186"/>
      <c r="N22" s="66"/>
      <c r="O22" s="66"/>
      <c r="P22" s="66"/>
      <c r="Q22" s="66"/>
      <c r="R22" s="66"/>
      <c r="S22" s="9"/>
    </row>
    <row r="23" spans="1:20" s="11" customFormat="1" ht="82.5" customHeight="1" thickBot="1" x14ac:dyDescent="0.4">
      <c r="B23" s="157" t="s">
        <v>173</v>
      </c>
      <c r="C23" s="27" t="s">
        <v>1</v>
      </c>
      <c r="D23" s="439" t="s">
        <v>147</v>
      </c>
      <c r="E23" s="440"/>
      <c r="F23" s="170" t="s">
        <v>148</v>
      </c>
      <c r="G23" s="523" t="s">
        <v>164</v>
      </c>
      <c r="H23" s="524"/>
      <c r="I23" s="525"/>
      <c r="J23" s="27" t="s">
        <v>163</v>
      </c>
      <c r="K23" s="28" t="s">
        <v>54</v>
      </c>
      <c r="L23" s="186"/>
      <c r="M23" s="186"/>
      <c r="N23" s="514" t="s">
        <v>165</v>
      </c>
      <c r="O23" s="515"/>
      <c r="P23" s="515"/>
      <c r="Q23" s="515"/>
      <c r="R23" s="516"/>
      <c r="S23" s="9"/>
    </row>
    <row r="24" spans="1:20" s="11" customFormat="1" ht="29.15" customHeight="1" thickBot="1" x14ac:dyDescent="0.4">
      <c r="A24" s="441" t="s">
        <v>143</v>
      </c>
      <c r="B24" s="405" t="s">
        <v>181</v>
      </c>
      <c r="C24" s="433" t="s">
        <v>145</v>
      </c>
      <c r="D24" s="446" t="s">
        <v>171</v>
      </c>
      <c r="E24" s="447"/>
      <c r="F24" s="364"/>
      <c r="G24" s="416"/>
      <c r="H24" s="417"/>
      <c r="I24" s="418"/>
      <c r="J24" s="321"/>
      <c r="K24" s="45">
        <f>F24</f>
        <v>0</v>
      </c>
      <c r="L24" s="186"/>
      <c r="M24" s="186"/>
      <c r="N24" s="517"/>
      <c r="O24" s="518"/>
      <c r="P24" s="518"/>
      <c r="Q24" s="518"/>
      <c r="R24" s="519"/>
      <c r="S24" s="9"/>
    </row>
    <row r="25" spans="1:20" s="11" customFormat="1" ht="29.5" thickBot="1" x14ac:dyDescent="0.4">
      <c r="A25" s="442"/>
      <c r="B25" s="406" t="s">
        <v>144</v>
      </c>
      <c r="C25" s="434"/>
      <c r="D25" s="448" t="s">
        <v>171</v>
      </c>
      <c r="E25" s="449"/>
      <c r="F25" s="370"/>
      <c r="G25" s="419"/>
      <c r="H25" s="420"/>
      <c r="I25" s="421"/>
      <c r="J25" s="322"/>
      <c r="K25" s="45">
        <f t="shared" ref="K25:K27" si="1">F25</f>
        <v>0</v>
      </c>
      <c r="L25" s="186"/>
      <c r="M25" s="186"/>
      <c r="N25" s="517"/>
      <c r="O25" s="518"/>
      <c r="P25" s="518"/>
      <c r="Q25" s="518"/>
      <c r="R25" s="519"/>
      <c r="S25" s="9"/>
    </row>
    <row r="26" spans="1:20" s="11" customFormat="1" ht="29.5" thickBot="1" x14ac:dyDescent="0.4">
      <c r="A26" s="442"/>
      <c r="B26" s="407" t="s">
        <v>180</v>
      </c>
      <c r="C26" s="434"/>
      <c r="D26" s="450" t="s">
        <v>171</v>
      </c>
      <c r="E26" s="451"/>
      <c r="F26" s="372"/>
      <c r="G26" s="419"/>
      <c r="H26" s="420"/>
      <c r="I26" s="421"/>
      <c r="J26" s="322"/>
      <c r="K26" s="45">
        <f t="shared" si="1"/>
        <v>0</v>
      </c>
      <c r="L26" s="186"/>
      <c r="M26" s="186"/>
      <c r="N26" s="517"/>
      <c r="O26" s="518"/>
      <c r="P26" s="518"/>
      <c r="Q26" s="518"/>
      <c r="R26" s="519"/>
      <c r="S26" s="9"/>
    </row>
    <row r="27" spans="1:20" s="186" customFormat="1" ht="29.5" thickBot="1" x14ac:dyDescent="0.4">
      <c r="A27" s="443"/>
      <c r="B27" s="408" t="s">
        <v>179</v>
      </c>
      <c r="C27" s="435"/>
      <c r="D27" s="452" t="s">
        <v>171</v>
      </c>
      <c r="E27" s="453"/>
      <c r="F27" s="371"/>
      <c r="G27" s="422"/>
      <c r="H27" s="423"/>
      <c r="I27" s="424"/>
      <c r="J27" s="323"/>
      <c r="K27" s="45">
        <f t="shared" si="1"/>
        <v>0</v>
      </c>
      <c r="N27" s="517"/>
      <c r="O27" s="518"/>
      <c r="P27" s="518"/>
      <c r="Q27" s="518"/>
      <c r="R27" s="519"/>
      <c r="S27" s="11"/>
      <c r="T27" s="11"/>
    </row>
    <row r="28" spans="1:20" s="186" customFormat="1" ht="14.5" customHeight="1" thickBot="1" x14ac:dyDescent="0.4">
      <c r="A28" s="163"/>
      <c r="B28" s="51"/>
      <c r="C28" s="51"/>
      <c r="D28" s="51"/>
      <c r="E28" s="51"/>
      <c r="F28" s="51"/>
      <c r="G28" s="51"/>
      <c r="H28" s="51"/>
      <c r="I28" s="51"/>
      <c r="J28" s="51"/>
      <c r="K28" s="51"/>
      <c r="N28" s="517"/>
      <c r="O28" s="518"/>
      <c r="P28" s="518"/>
      <c r="Q28" s="518"/>
      <c r="R28" s="519"/>
      <c r="S28" s="11"/>
      <c r="T28" s="11"/>
    </row>
    <row r="29" spans="1:20" s="186" customFormat="1" ht="61.5" customHeight="1" thickBot="1" x14ac:dyDescent="0.4">
      <c r="A29" s="441" t="s">
        <v>142</v>
      </c>
      <c r="B29" s="164" t="s">
        <v>174</v>
      </c>
      <c r="C29" s="155" t="s">
        <v>1</v>
      </c>
      <c r="D29" s="444" t="s">
        <v>147</v>
      </c>
      <c r="E29" s="445"/>
      <c r="F29" s="312" t="s">
        <v>148</v>
      </c>
      <c r="G29" s="523" t="s">
        <v>164</v>
      </c>
      <c r="H29" s="524"/>
      <c r="I29" s="525"/>
      <c r="J29" s="27" t="s">
        <v>163</v>
      </c>
      <c r="K29" s="27" t="s">
        <v>54</v>
      </c>
      <c r="N29" s="517"/>
      <c r="O29" s="518"/>
      <c r="P29" s="518"/>
      <c r="Q29" s="518"/>
      <c r="R29" s="519"/>
      <c r="S29" s="11"/>
      <c r="T29" s="11"/>
    </row>
    <row r="30" spans="1:20" s="186" customFormat="1" ht="33.65" customHeight="1" thickBot="1" x14ac:dyDescent="0.4">
      <c r="A30" s="442"/>
      <c r="B30" s="409" t="s">
        <v>182</v>
      </c>
      <c r="C30" s="401" t="s">
        <v>146</v>
      </c>
      <c r="D30" s="454" t="s">
        <v>172</v>
      </c>
      <c r="E30" s="455"/>
      <c r="F30" s="364"/>
      <c r="G30" s="416"/>
      <c r="H30" s="417"/>
      <c r="I30" s="418"/>
      <c r="J30" s="321"/>
      <c r="K30" s="45">
        <f>F30</f>
        <v>0</v>
      </c>
      <c r="N30" s="517"/>
      <c r="O30" s="518"/>
      <c r="P30" s="518"/>
      <c r="Q30" s="518"/>
      <c r="R30" s="519"/>
      <c r="S30" s="11"/>
      <c r="T30" s="11"/>
    </row>
    <row r="31" spans="1:20" s="186" customFormat="1" ht="29.5" thickBot="1" x14ac:dyDescent="0.4">
      <c r="A31" s="442"/>
      <c r="B31" s="410" t="s">
        <v>183</v>
      </c>
      <c r="C31" s="402" t="s">
        <v>146</v>
      </c>
      <c r="D31" s="456" t="s">
        <v>172</v>
      </c>
      <c r="E31" s="457"/>
      <c r="F31" s="370"/>
      <c r="G31" s="419"/>
      <c r="H31" s="420"/>
      <c r="I31" s="421"/>
      <c r="J31" s="322"/>
      <c r="K31" s="45">
        <f t="shared" ref="K31:K32" si="2">F31</f>
        <v>0</v>
      </c>
      <c r="N31" s="517"/>
      <c r="O31" s="518"/>
      <c r="P31" s="518"/>
      <c r="Q31" s="518"/>
      <c r="R31" s="519"/>
      <c r="S31" s="11"/>
      <c r="T31" s="11"/>
    </row>
    <row r="32" spans="1:20" s="186" customFormat="1" ht="27" customHeight="1" thickBot="1" x14ac:dyDescent="0.4">
      <c r="A32" s="443"/>
      <c r="B32" s="411" t="s">
        <v>184</v>
      </c>
      <c r="C32" s="403" t="s">
        <v>145</v>
      </c>
      <c r="D32" s="450" t="s">
        <v>171</v>
      </c>
      <c r="E32" s="451"/>
      <c r="F32" s="371"/>
      <c r="G32" s="422"/>
      <c r="H32" s="423"/>
      <c r="I32" s="424"/>
      <c r="J32" s="323"/>
      <c r="K32" s="45">
        <f t="shared" si="2"/>
        <v>0</v>
      </c>
      <c r="N32" s="520"/>
      <c r="O32" s="521"/>
      <c r="P32" s="521"/>
      <c r="Q32" s="521"/>
      <c r="R32" s="522"/>
      <c r="S32" s="11"/>
      <c r="T32" s="11"/>
    </row>
    <row r="33" spans="1:20" s="186" customFormat="1" ht="14.5" customHeight="1" thickBot="1" x14ac:dyDescent="0.4">
      <c r="A33" s="163"/>
      <c r="B33" s="350"/>
      <c r="C33" s="51"/>
      <c r="D33" s="353"/>
      <c r="E33" s="353"/>
      <c r="F33" s="51"/>
      <c r="G33" s="51"/>
      <c r="H33" s="51"/>
      <c r="I33" s="51"/>
      <c r="J33" s="51"/>
      <c r="K33" s="51"/>
      <c r="N33" s="66"/>
      <c r="O33" s="66"/>
      <c r="P33" s="66"/>
      <c r="Q33" s="66"/>
      <c r="R33" s="66"/>
      <c r="S33" s="11"/>
      <c r="T33" s="11"/>
    </row>
    <row r="34" spans="1:20" s="186" customFormat="1" ht="64.5" customHeight="1" thickBot="1" x14ac:dyDescent="0.4">
      <c r="A34" s="436"/>
      <c r="B34" s="164" t="s">
        <v>178</v>
      </c>
      <c r="C34" s="155" t="s">
        <v>1</v>
      </c>
      <c r="D34" s="444" t="s">
        <v>147</v>
      </c>
      <c r="E34" s="445"/>
      <c r="F34" s="42" t="s">
        <v>110</v>
      </c>
      <c r="G34" s="43" t="s">
        <v>104</v>
      </c>
      <c r="H34" s="42" t="s">
        <v>105</v>
      </c>
      <c r="I34" s="117"/>
      <c r="J34" s="27" t="s">
        <v>177</v>
      </c>
      <c r="K34" s="27" t="s">
        <v>54</v>
      </c>
      <c r="N34" s="425" t="s">
        <v>178</v>
      </c>
      <c r="O34" s="37" t="s">
        <v>63</v>
      </c>
      <c r="P34" s="37" t="s">
        <v>62</v>
      </c>
      <c r="Q34" s="37" t="s">
        <v>60</v>
      </c>
      <c r="R34" s="38" t="s">
        <v>19</v>
      </c>
      <c r="S34" s="11"/>
      <c r="T34" s="11"/>
    </row>
    <row r="35" spans="1:20" s="186" customFormat="1" ht="43" customHeight="1" thickBot="1" x14ac:dyDescent="0.4">
      <c r="A35" s="437"/>
      <c r="B35" s="409" t="s">
        <v>175</v>
      </c>
      <c r="C35" s="413"/>
      <c r="D35" s="454" t="s">
        <v>188</v>
      </c>
      <c r="E35" s="455"/>
      <c r="F35" s="364"/>
      <c r="G35" s="365"/>
      <c r="H35" s="366"/>
      <c r="I35" s="398"/>
      <c r="J35" s="354"/>
      <c r="K35" s="45">
        <f>F35+G35+H35</f>
        <v>0</v>
      </c>
      <c r="N35" s="358" t="s">
        <v>175</v>
      </c>
      <c r="O35" s="355"/>
      <c r="P35" s="356"/>
      <c r="Q35" s="255"/>
      <c r="R35" s="256"/>
      <c r="S35" s="361"/>
      <c r="T35" s="11"/>
    </row>
    <row r="36" spans="1:20" s="186" customFormat="1" ht="61.5" customHeight="1" thickBot="1" x14ac:dyDescent="0.4">
      <c r="A36" s="437"/>
      <c r="B36" s="412" t="s">
        <v>176</v>
      </c>
      <c r="C36" s="414"/>
      <c r="D36" s="481" t="s">
        <v>189</v>
      </c>
      <c r="E36" s="482"/>
      <c r="F36" s="367"/>
      <c r="G36" s="368"/>
      <c r="H36" s="369"/>
      <c r="I36" s="399"/>
      <c r="J36" s="363"/>
      <c r="K36" s="45">
        <f>F36+G36+H36+I36</f>
        <v>0</v>
      </c>
      <c r="N36" s="357" t="s">
        <v>176</v>
      </c>
      <c r="O36" s="359"/>
      <c r="P36" s="362"/>
      <c r="Q36" s="280"/>
      <c r="R36" s="397"/>
      <c r="S36" s="361"/>
      <c r="T36" s="11"/>
    </row>
    <row r="37" spans="1:20" s="11" customFormat="1" ht="44.5" customHeight="1" thickBot="1" x14ac:dyDescent="0.4">
      <c r="A37" s="349"/>
      <c r="B37" s="351"/>
      <c r="C37" s="404"/>
      <c r="D37" s="177"/>
      <c r="E37" s="174"/>
      <c r="F37" s="352"/>
      <c r="G37" s="505" t="s">
        <v>109</v>
      </c>
      <c r="H37" s="506"/>
      <c r="I37" s="506"/>
      <c r="J37" s="506"/>
      <c r="K37" s="507"/>
      <c r="L37" s="13"/>
      <c r="M37" s="9"/>
      <c r="N37" s="67"/>
      <c r="O37" s="360"/>
      <c r="P37" s="360"/>
      <c r="Q37" s="67"/>
      <c r="R37" s="67"/>
      <c r="S37" s="9"/>
    </row>
    <row r="38" spans="1:20" s="11" customFormat="1" ht="50.15" customHeight="1" thickBot="1" x14ac:dyDescent="0.4">
      <c r="A38" s="161"/>
      <c r="B38" s="157" t="s">
        <v>12</v>
      </c>
      <c r="C38" s="28" t="s">
        <v>1</v>
      </c>
      <c r="D38" s="439" t="s">
        <v>108</v>
      </c>
      <c r="E38" s="489"/>
      <c r="F38" s="42" t="s">
        <v>110</v>
      </c>
      <c r="G38" s="43" t="s">
        <v>104</v>
      </c>
      <c r="H38" s="42" t="s">
        <v>105</v>
      </c>
      <c r="I38" s="117"/>
      <c r="J38" s="118" t="s">
        <v>170</v>
      </c>
      <c r="K38" s="27" t="s">
        <v>54</v>
      </c>
      <c r="L38" s="158"/>
      <c r="M38" s="162"/>
      <c r="N38" s="120" t="s">
        <v>12</v>
      </c>
      <c r="O38" s="338" t="s">
        <v>63</v>
      </c>
      <c r="P38" s="338" t="s">
        <v>62</v>
      </c>
      <c r="Q38" s="338" t="s">
        <v>60</v>
      </c>
      <c r="R38" s="339" t="s">
        <v>19</v>
      </c>
      <c r="S38" s="9"/>
    </row>
    <row r="39" spans="1:20" s="11" customFormat="1" ht="16" thickBot="1" x14ac:dyDescent="0.4">
      <c r="A39" s="441" t="s">
        <v>142</v>
      </c>
      <c r="B39" s="156">
        <v>103</v>
      </c>
      <c r="C39" s="474" t="s">
        <v>102</v>
      </c>
      <c r="D39" s="494"/>
      <c r="E39" s="495"/>
      <c r="F39" s="373"/>
      <c r="G39" s="374"/>
      <c r="H39" s="374"/>
      <c r="I39" s="385"/>
      <c r="J39" s="211"/>
      <c r="K39" s="45">
        <f t="shared" ref="K39:K65" si="3">F39+G39+H39+I39</f>
        <v>0</v>
      </c>
      <c r="L39" s="26"/>
      <c r="M39" s="468" t="s">
        <v>142</v>
      </c>
      <c r="N39" s="124">
        <v>103</v>
      </c>
      <c r="O39" s="253"/>
      <c r="P39" s="254"/>
      <c r="Q39" s="255"/>
      <c r="R39" s="256"/>
      <c r="S39" s="9"/>
      <c r="T39" s="116">
        <f t="shared" ref="T39:T65" si="4">F39+G39+H39</f>
        <v>0</v>
      </c>
    </row>
    <row r="40" spans="1:20" s="11" customFormat="1" ht="16" thickBot="1" x14ac:dyDescent="0.4">
      <c r="A40" s="442"/>
      <c r="B40" s="156">
        <v>104</v>
      </c>
      <c r="C40" s="475"/>
      <c r="D40" s="477"/>
      <c r="E40" s="478"/>
      <c r="F40" s="376"/>
      <c r="G40" s="377"/>
      <c r="H40" s="377"/>
      <c r="I40" s="386"/>
      <c r="J40" s="212"/>
      <c r="K40" s="45">
        <f t="shared" si="3"/>
        <v>0</v>
      </c>
      <c r="L40" s="26"/>
      <c r="M40" s="469"/>
      <c r="N40" s="124">
        <v>104</v>
      </c>
      <c r="O40" s="257"/>
      <c r="P40" s="258"/>
      <c r="Q40" s="259"/>
      <c r="R40" s="260"/>
      <c r="S40" s="9"/>
      <c r="T40" s="116">
        <f t="shared" si="4"/>
        <v>0</v>
      </c>
    </row>
    <row r="41" spans="1:20" s="11" customFormat="1" ht="16" thickBot="1" x14ac:dyDescent="0.4">
      <c r="A41" s="442"/>
      <c r="B41" s="156">
        <v>105</v>
      </c>
      <c r="C41" s="475"/>
      <c r="D41" s="463"/>
      <c r="E41" s="464"/>
      <c r="F41" s="376"/>
      <c r="G41" s="387"/>
      <c r="H41" s="378"/>
      <c r="I41" s="388"/>
      <c r="J41" s="245"/>
      <c r="K41" s="45">
        <f t="shared" si="3"/>
        <v>0</v>
      </c>
      <c r="L41" s="26"/>
      <c r="M41" s="469"/>
      <c r="N41" s="124">
        <v>105</v>
      </c>
      <c r="O41" s="257"/>
      <c r="P41" s="258"/>
      <c r="Q41" s="261"/>
      <c r="R41" s="260"/>
      <c r="S41" s="9"/>
      <c r="T41" s="116">
        <f t="shared" si="4"/>
        <v>0</v>
      </c>
    </row>
    <row r="42" spans="1:20" s="11" customFormat="1" ht="16" thickBot="1" x14ac:dyDescent="0.4">
      <c r="A42" s="442"/>
      <c r="B42" s="156">
        <v>106</v>
      </c>
      <c r="C42" s="475"/>
      <c r="D42" s="477"/>
      <c r="E42" s="478"/>
      <c r="F42" s="376"/>
      <c r="G42" s="377"/>
      <c r="H42" s="389"/>
      <c r="I42" s="386"/>
      <c r="J42" s="246"/>
      <c r="K42" s="45">
        <f t="shared" si="3"/>
        <v>0</v>
      </c>
      <c r="L42" s="26"/>
      <c r="M42" s="469"/>
      <c r="N42" s="124">
        <v>106</v>
      </c>
      <c r="O42" s="262"/>
      <c r="P42" s="258"/>
      <c r="Q42" s="263"/>
      <c r="R42" s="256"/>
      <c r="S42" s="9"/>
      <c r="T42" s="116">
        <f t="shared" si="4"/>
        <v>0</v>
      </c>
    </row>
    <row r="43" spans="1:20" s="11" customFormat="1" ht="16" thickBot="1" x14ac:dyDescent="0.4">
      <c r="A43" s="442"/>
      <c r="B43" s="156">
        <v>107</v>
      </c>
      <c r="C43" s="475"/>
      <c r="D43" s="479"/>
      <c r="E43" s="480"/>
      <c r="F43" s="376"/>
      <c r="G43" s="377"/>
      <c r="H43" s="377"/>
      <c r="I43" s="388"/>
      <c r="J43" s="212"/>
      <c r="K43" s="45">
        <f t="shared" si="3"/>
        <v>0</v>
      </c>
      <c r="L43" s="26"/>
      <c r="M43" s="469"/>
      <c r="N43" s="124">
        <v>107</v>
      </c>
      <c r="O43" s="257"/>
      <c r="P43" s="258"/>
      <c r="Q43" s="259"/>
      <c r="R43" s="256"/>
      <c r="S43" s="9"/>
      <c r="T43" s="116">
        <f t="shared" si="4"/>
        <v>0</v>
      </c>
    </row>
    <row r="44" spans="1:20" s="11" customFormat="1" ht="16" thickBot="1" x14ac:dyDescent="0.4">
      <c r="A44" s="442"/>
      <c r="B44" s="156">
        <v>108</v>
      </c>
      <c r="C44" s="475"/>
      <c r="D44" s="477"/>
      <c r="E44" s="478"/>
      <c r="F44" s="376"/>
      <c r="G44" s="387"/>
      <c r="H44" s="387"/>
      <c r="I44" s="386"/>
      <c r="J44" s="245"/>
      <c r="K44" s="45">
        <f t="shared" si="3"/>
        <v>0</v>
      </c>
      <c r="L44" s="26"/>
      <c r="M44" s="469"/>
      <c r="N44" s="124">
        <v>108</v>
      </c>
      <c r="O44" s="257"/>
      <c r="P44" s="258"/>
      <c r="Q44" s="259"/>
      <c r="R44" s="256"/>
      <c r="S44" s="9"/>
      <c r="T44" s="116">
        <f t="shared" si="4"/>
        <v>0</v>
      </c>
    </row>
    <row r="45" spans="1:20" s="11" customFormat="1" ht="16" thickBot="1" x14ac:dyDescent="0.4">
      <c r="A45" s="442"/>
      <c r="B45" s="169" t="s">
        <v>55</v>
      </c>
      <c r="C45" s="475"/>
      <c r="D45" s="463"/>
      <c r="E45" s="464"/>
      <c r="F45" s="376"/>
      <c r="G45" s="377"/>
      <c r="H45" s="378"/>
      <c r="I45" s="388"/>
      <c r="J45" s="247"/>
      <c r="K45" s="45">
        <f t="shared" si="3"/>
        <v>0</v>
      </c>
      <c r="L45" s="26"/>
      <c r="M45" s="469"/>
      <c r="N45" s="125" t="s">
        <v>55</v>
      </c>
      <c r="O45" s="257"/>
      <c r="P45" s="258"/>
      <c r="Q45" s="261"/>
      <c r="R45" s="256"/>
      <c r="S45" s="9"/>
      <c r="T45" s="116">
        <f t="shared" si="4"/>
        <v>0</v>
      </c>
    </row>
    <row r="46" spans="1:20" s="11" customFormat="1" ht="16" thickBot="1" x14ac:dyDescent="0.4">
      <c r="A46" s="442"/>
      <c r="B46" s="169" t="s">
        <v>56</v>
      </c>
      <c r="C46" s="475"/>
      <c r="D46" s="477"/>
      <c r="E46" s="478"/>
      <c r="F46" s="376"/>
      <c r="G46" s="377"/>
      <c r="H46" s="377"/>
      <c r="I46" s="386"/>
      <c r="J46" s="247"/>
      <c r="K46" s="45">
        <f t="shared" si="3"/>
        <v>0</v>
      </c>
      <c r="L46" s="26"/>
      <c r="M46" s="469"/>
      <c r="N46" s="125" t="s">
        <v>56</v>
      </c>
      <c r="O46" s="264"/>
      <c r="P46" s="258"/>
      <c r="Q46" s="263"/>
      <c r="R46" s="256"/>
      <c r="S46" s="9"/>
      <c r="T46" s="116">
        <f t="shared" si="4"/>
        <v>0</v>
      </c>
    </row>
    <row r="47" spans="1:20" s="11" customFormat="1" ht="16" thickBot="1" x14ac:dyDescent="0.4">
      <c r="A47" s="442"/>
      <c r="B47" s="156">
        <v>111</v>
      </c>
      <c r="C47" s="475"/>
      <c r="D47" s="479"/>
      <c r="E47" s="480"/>
      <c r="F47" s="390"/>
      <c r="G47" s="377"/>
      <c r="H47" s="387"/>
      <c r="I47" s="388"/>
      <c r="J47" s="247"/>
      <c r="K47" s="45">
        <f t="shared" si="3"/>
        <v>0</v>
      </c>
      <c r="L47" s="26"/>
      <c r="M47" s="469"/>
      <c r="N47" s="124">
        <v>111</v>
      </c>
      <c r="O47" s="265"/>
      <c r="P47" s="258"/>
      <c r="Q47" s="259"/>
      <c r="R47" s="256"/>
      <c r="S47" s="9"/>
      <c r="T47" s="116">
        <f t="shared" si="4"/>
        <v>0</v>
      </c>
    </row>
    <row r="48" spans="1:20" s="11" customFormat="1" ht="16" thickBot="1" x14ac:dyDescent="0.4">
      <c r="A48" s="442"/>
      <c r="B48" s="156">
        <v>112</v>
      </c>
      <c r="C48" s="475"/>
      <c r="D48" s="463"/>
      <c r="E48" s="464"/>
      <c r="F48" s="376"/>
      <c r="G48" s="377"/>
      <c r="H48" s="378"/>
      <c r="I48" s="386"/>
      <c r="J48" s="248"/>
      <c r="K48" s="45">
        <f t="shared" si="3"/>
        <v>0</v>
      </c>
      <c r="L48" s="26"/>
      <c r="M48" s="469"/>
      <c r="N48" s="124">
        <v>112</v>
      </c>
      <c r="O48" s="257"/>
      <c r="P48" s="258"/>
      <c r="Q48" s="259"/>
      <c r="R48" s="256"/>
      <c r="S48" s="9"/>
      <c r="T48" s="116">
        <f t="shared" si="4"/>
        <v>0</v>
      </c>
    </row>
    <row r="49" spans="1:20" s="11" customFormat="1" ht="16" thickBot="1" x14ac:dyDescent="0.4">
      <c r="A49" s="442"/>
      <c r="B49" s="156">
        <v>113</v>
      </c>
      <c r="C49" s="475"/>
      <c r="D49" s="477"/>
      <c r="E49" s="478"/>
      <c r="F49" s="376"/>
      <c r="G49" s="377"/>
      <c r="H49" s="377"/>
      <c r="I49" s="388"/>
      <c r="J49" s="249"/>
      <c r="K49" s="45">
        <f t="shared" si="3"/>
        <v>0</v>
      </c>
      <c r="L49" s="26"/>
      <c r="M49" s="469"/>
      <c r="N49" s="124">
        <v>113</v>
      </c>
      <c r="O49" s="257"/>
      <c r="P49" s="258"/>
      <c r="Q49" s="261"/>
      <c r="R49" s="256"/>
      <c r="S49" s="9"/>
      <c r="T49" s="116">
        <f t="shared" si="4"/>
        <v>0</v>
      </c>
    </row>
    <row r="50" spans="1:20" s="11" customFormat="1" ht="16" thickBot="1" x14ac:dyDescent="0.4">
      <c r="A50" s="442"/>
      <c r="B50" s="156">
        <v>114</v>
      </c>
      <c r="C50" s="475"/>
      <c r="D50" s="479"/>
      <c r="E50" s="480"/>
      <c r="F50" s="390"/>
      <c r="G50" s="377"/>
      <c r="H50" s="387"/>
      <c r="I50" s="386"/>
      <c r="J50" s="212"/>
      <c r="K50" s="45">
        <f t="shared" si="3"/>
        <v>0</v>
      </c>
      <c r="L50" s="26"/>
      <c r="M50" s="469"/>
      <c r="N50" s="124">
        <v>114</v>
      </c>
      <c r="O50" s="264"/>
      <c r="P50" s="266"/>
      <c r="Q50" s="263"/>
      <c r="R50" s="256"/>
      <c r="S50" s="36"/>
      <c r="T50" s="116">
        <f t="shared" si="4"/>
        <v>0</v>
      </c>
    </row>
    <row r="51" spans="1:20" s="11" customFormat="1" ht="16" thickBot="1" x14ac:dyDescent="0.4">
      <c r="A51" s="443"/>
      <c r="B51" s="156">
        <v>115</v>
      </c>
      <c r="C51" s="475"/>
      <c r="D51" s="463"/>
      <c r="E51" s="464"/>
      <c r="F51" s="376"/>
      <c r="G51" s="377"/>
      <c r="H51" s="378"/>
      <c r="I51" s="388"/>
      <c r="J51" s="212"/>
      <c r="K51" s="45">
        <f t="shared" si="3"/>
        <v>0</v>
      </c>
      <c r="L51" s="26"/>
      <c r="M51" s="473"/>
      <c r="N51" s="124">
        <v>115</v>
      </c>
      <c r="O51" s="265"/>
      <c r="P51" s="258"/>
      <c r="Q51" s="259"/>
      <c r="R51" s="260"/>
      <c r="S51" s="9"/>
      <c r="T51" s="116">
        <f t="shared" si="4"/>
        <v>0</v>
      </c>
    </row>
    <row r="52" spans="1:20" s="11" customFormat="1" ht="16" thickBot="1" x14ac:dyDescent="0.4">
      <c r="A52" s="458" t="s">
        <v>143</v>
      </c>
      <c r="B52" s="208">
        <v>202</v>
      </c>
      <c r="C52" s="475"/>
      <c r="D52" s="463"/>
      <c r="E52" s="464"/>
      <c r="F52" s="376"/>
      <c r="G52" s="377"/>
      <c r="H52" s="377"/>
      <c r="I52" s="391"/>
      <c r="J52" s="245"/>
      <c r="K52" s="45">
        <f t="shared" si="3"/>
        <v>0</v>
      </c>
      <c r="L52" s="26"/>
      <c r="M52" s="468" t="s">
        <v>143</v>
      </c>
      <c r="N52" s="124">
        <v>202</v>
      </c>
      <c r="O52" s="257"/>
      <c r="P52" s="258"/>
      <c r="Q52" s="259"/>
      <c r="R52" s="256"/>
      <c r="S52" s="9"/>
      <c r="T52" s="116">
        <f t="shared" si="4"/>
        <v>0</v>
      </c>
    </row>
    <row r="53" spans="1:20" s="11" customFormat="1" ht="16" thickBot="1" x14ac:dyDescent="0.4">
      <c r="A53" s="459"/>
      <c r="B53" s="208">
        <v>203</v>
      </c>
      <c r="C53" s="475"/>
      <c r="D53" s="463"/>
      <c r="E53" s="464"/>
      <c r="F53" s="390"/>
      <c r="G53" s="392"/>
      <c r="H53" s="378"/>
      <c r="I53" s="386"/>
      <c r="J53" s="212"/>
      <c r="K53" s="45">
        <f t="shared" si="3"/>
        <v>0</v>
      </c>
      <c r="L53" s="26"/>
      <c r="M53" s="469"/>
      <c r="N53" s="124">
        <v>203</v>
      </c>
      <c r="O53" s="257"/>
      <c r="P53" s="258"/>
      <c r="Q53" s="261"/>
      <c r="R53" s="256"/>
      <c r="S53" s="9"/>
      <c r="T53" s="116">
        <f t="shared" si="4"/>
        <v>0</v>
      </c>
    </row>
    <row r="54" spans="1:20" s="11" customFormat="1" ht="16" thickBot="1" x14ac:dyDescent="0.4">
      <c r="A54" s="459"/>
      <c r="B54" s="208">
        <v>204</v>
      </c>
      <c r="C54" s="475"/>
      <c r="D54" s="477"/>
      <c r="E54" s="478"/>
      <c r="F54" s="376"/>
      <c r="G54" s="377"/>
      <c r="H54" s="389"/>
      <c r="I54" s="386"/>
      <c r="J54" s="245"/>
      <c r="K54" s="45">
        <f t="shared" si="3"/>
        <v>0</v>
      </c>
      <c r="L54" s="26"/>
      <c r="M54" s="469"/>
      <c r="N54" s="124">
        <v>204</v>
      </c>
      <c r="O54" s="262"/>
      <c r="P54" s="258"/>
      <c r="Q54" s="263"/>
      <c r="R54" s="256"/>
      <c r="S54" s="9"/>
      <c r="T54" s="116">
        <f t="shared" si="4"/>
        <v>0</v>
      </c>
    </row>
    <row r="55" spans="1:20" s="11" customFormat="1" ht="16" thickBot="1" x14ac:dyDescent="0.4">
      <c r="A55" s="459"/>
      <c r="B55" s="208">
        <v>205</v>
      </c>
      <c r="C55" s="475"/>
      <c r="D55" s="479"/>
      <c r="E55" s="480"/>
      <c r="F55" s="376"/>
      <c r="G55" s="377"/>
      <c r="H55" s="377"/>
      <c r="I55" s="388"/>
      <c r="J55" s="212"/>
      <c r="K55" s="45">
        <f t="shared" si="3"/>
        <v>0</v>
      </c>
      <c r="L55" s="26"/>
      <c r="M55" s="469"/>
      <c r="N55" s="124">
        <v>205</v>
      </c>
      <c r="O55" s="264"/>
      <c r="P55" s="267"/>
      <c r="Q55" s="259"/>
      <c r="R55" s="256"/>
      <c r="S55" s="9"/>
      <c r="T55" s="116">
        <f t="shared" si="4"/>
        <v>0</v>
      </c>
    </row>
    <row r="56" spans="1:20" s="11" customFormat="1" ht="16" thickBot="1" x14ac:dyDescent="0.4">
      <c r="A56" s="459"/>
      <c r="B56" s="208">
        <v>206</v>
      </c>
      <c r="C56" s="475"/>
      <c r="D56" s="463"/>
      <c r="E56" s="464"/>
      <c r="F56" s="393"/>
      <c r="G56" s="377"/>
      <c r="H56" s="378"/>
      <c r="I56" s="386"/>
      <c r="J56" s="212"/>
      <c r="K56" s="45">
        <f t="shared" si="3"/>
        <v>0</v>
      </c>
      <c r="L56" s="26"/>
      <c r="M56" s="469"/>
      <c r="N56" s="124">
        <v>206</v>
      </c>
      <c r="O56" s="257"/>
      <c r="P56" s="258"/>
      <c r="Q56" s="259"/>
      <c r="R56" s="256"/>
      <c r="S56" s="9"/>
      <c r="T56" s="116">
        <f t="shared" si="4"/>
        <v>0</v>
      </c>
    </row>
    <row r="57" spans="1:20" s="11" customFormat="1" ht="16" thickBot="1" x14ac:dyDescent="0.4">
      <c r="A57" s="459"/>
      <c r="B57" s="208">
        <v>207</v>
      </c>
      <c r="C57" s="475"/>
      <c r="D57" s="463"/>
      <c r="E57" s="464"/>
      <c r="F57" s="376"/>
      <c r="G57" s="389"/>
      <c r="H57" s="389"/>
      <c r="I57" s="388"/>
      <c r="J57" s="245"/>
      <c r="K57" s="45">
        <f t="shared" si="3"/>
        <v>0</v>
      </c>
      <c r="L57" s="26"/>
      <c r="M57" s="469"/>
      <c r="N57" s="124">
        <v>207</v>
      </c>
      <c r="O57" s="264"/>
      <c r="P57" s="267"/>
      <c r="Q57" s="261"/>
      <c r="R57" s="256"/>
      <c r="S57" s="9"/>
      <c r="T57" s="116">
        <f t="shared" si="4"/>
        <v>0</v>
      </c>
    </row>
    <row r="58" spans="1:20" s="11" customFormat="1" ht="16" thickBot="1" x14ac:dyDescent="0.4">
      <c r="A58" s="459"/>
      <c r="B58" s="208">
        <v>208</v>
      </c>
      <c r="C58" s="475"/>
      <c r="D58" s="463"/>
      <c r="E58" s="464"/>
      <c r="F58" s="376"/>
      <c r="G58" s="377"/>
      <c r="H58" s="377"/>
      <c r="I58" s="386"/>
      <c r="J58" s="246"/>
      <c r="K58" s="45">
        <f t="shared" si="3"/>
        <v>0</v>
      </c>
      <c r="L58" s="26"/>
      <c r="M58" s="469"/>
      <c r="N58" s="124">
        <v>208</v>
      </c>
      <c r="O58" s="262"/>
      <c r="P58" s="258"/>
      <c r="Q58" s="263"/>
      <c r="R58" s="256"/>
      <c r="S58" s="9"/>
      <c r="T58" s="116">
        <f t="shared" si="4"/>
        <v>0</v>
      </c>
    </row>
    <row r="59" spans="1:20" s="11" customFormat="1" ht="16" thickBot="1" x14ac:dyDescent="0.4">
      <c r="A59" s="459"/>
      <c r="B59" s="208">
        <v>209</v>
      </c>
      <c r="C59" s="475"/>
      <c r="D59" s="463"/>
      <c r="E59" s="464"/>
      <c r="F59" s="376"/>
      <c r="G59" s="377"/>
      <c r="H59" s="378"/>
      <c r="I59" s="388"/>
      <c r="J59" s="212"/>
      <c r="K59" s="45">
        <f t="shared" si="3"/>
        <v>0</v>
      </c>
      <c r="L59" s="26"/>
      <c r="M59" s="469"/>
      <c r="N59" s="124">
        <v>209</v>
      </c>
      <c r="O59" s="257"/>
      <c r="P59" s="258"/>
      <c r="Q59" s="259"/>
      <c r="R59" s="256"/>
      <c r="S59" s="9"/>
      <c r="T59" s="116">
        <f t="shared" si="4"/>
        <v>0</v>
      </c>
    </row>
    <row r="60" spans="1:20" s="11" customFormat="1" ht="16" thickBot="1" x14ac:dyDescent="0.4">
      <c r="A60" s="459"/>
      <c r="B60" s="208">
        <v>210</v>
      </c>
      <c r="C60" s="475"/>
      <c r="D60" s="463"/>
      <c r="E60" s="464"/>
      <c r="F60" s="394"/>
      <c r="G60" s="389"/>
      <c r="H60" s="389"/>
      <c r="I60" s="386"/>
      <c r="J60" s="212"/>
      <c r="K60" s="45">
        <f t="shared" si="3"/>
        <v>0</v>
      </c>
      <c r="L60" s="26"/>
      <c r="M60" s="469"/>
      <c r="N60" s="124">
        <v>210</v>
      </c>
      <c r="O60" s="257"/>
      <c r="P60" s="258"/>
      <c r="Q60" s="259"/>
      <c r="R60" s="256"/>
      <c r="S60" s="9"/>
      <c r="T60" s="116">
        <f t="shared" si="4"/>
        <v>0</v>
      </c>
    </row>
    <row r="61" spans="1:20" s="11" customFormat="1" ht="16" thickBot="1" x14ac:dyDescent="0.4">
      <c r="A61" s="459"/>
      <c r="B61" s="208">
        <v>211</v>
      </c>
      <c r="C61" s="475"/>
      <c r="D61" s="463"/>
      <c r="E61" s="464"/>
      <c r="F61" s="376"/>
      <c r="G61" s="377"/>
      <c r="H61" s="377"/>
      <c r="I61" s="388"/>
      <c r="J61" s="246"/>
      <c r="K61" s="45">
        <f t="shared" si="3"/>
        <v>0</v>
      </c>
      <c r="L61" s="26"/>
      <c r="M61" s="469"/>
      <c r="N61" s="124">
        <v>211</v>
      </c>
      <c r="O61" s="257"/>
      <c r="P61" s="258"/>
      <c r="Q61" s="261"/>
      <c r="R61" s="256"/>
      <c r="S61" s="9"/>
      <c r="T61" s="116">
        <f t="shared" si="4"/>
        <v>0</v>
      </c>
    </row>
    <row r="62" spans="1:20" s="11" customFormat="1" ht="16" thickBot="1" x14ac:dyDescent="0.4">
      <c r="A62" s="459"/>
      <c r="B62" s="208">
        <v>212</v>
      </c>
      <c r="C62" s="475"/>
      <c r="D62" s="477"/>
      <c r="E62" s="478"/>
      <c r="F62" s="390"/>
      <c r="G62" s="392"/>
      <c r="H62" s="387"/>
      <c r="I62" s="391"/>
      <c r="J62" s="245"/>
      <c r="K62" s="45">
        <f t="shared" si="3"/>
        <v>0</v>
      </c>
      <c r="L62" s="26"/>
      <c r="M62" s="469"/>
      <c r="N62" s="124">
        <v>212</v>
      </c>
      <c r="O62" s="262"/>
      <c r="P62" s="266"/>
      <c r="Q62" s="259"/>
      <c r="R62" s="260"/>
      <c r="S62" s="9"/>
      <c r="T62" s="116">
        <f t="shared" si="4"/>
        <v>0</v>
      </c>
    </row>
    <row r="63" spans="1:20" s="11" customFormat="1" ht="16" thickBot="1" x14ac:dyDescent="0.4">
      <c r="A63" s="459"/>
      <c r="B63" s="208">
        <v>213</v>
      </c>
      <c r="C63" s="475"/>
      <c r="D63" s="479"/>
      <c r="E63" s="480"/>
      <c r="F63" s="376"/>
      <c r="G63" s="377"/>
      <c r="H63" s="378"/>
      <c r="I63" s="386"/>
      <c r="J63" s="247"/>
      <c r="K63" s="45">
        <f t="shared" si="3"/>
        <v>0</v>
      </c>
      <c r="L63" s="26"/>
      <c r="M63" s="469"/>
      <c r="N63" s="124">
        <v>213</v>
      </c>
      <c r="O63" s="257"/>
      <c r="P63" s="258"/>
      <c r="Q63" s="261"/>
      <c r="R63" s="256"/>
      <c r="S63" s="9"/>
      <c r="T63" s="116">
        <f t="shared" si="4"/>
        <v>0</v>
      </c>
    </row>
    <row r="64" spans="1:20" s="11" customFormat="1" ht="16" thickBot="1" x14ac:dyDescent="0.4">
      <c r="A64" s="459"/>
      <c r="B64" s="208">
        <v>214</v>
      </c>
      <c r="C64" s="475"/>
      <c r="D64" s="463"/>
      <c r="E64" s="464"/>
      <c r="F64" s="376"/>
      <c r="G64" s="377"/>
      <c r="H64" s="377"/>
      <c r="I64" s="391"/>
      <c r="J64" s="247"/>
      <c r="K64" s="45">
        <f t="shared" si="3"/>
        <v>0</v>
      </c>
      <c r="L64" s="26"/>
      <c r="M64" s="469"/>
      <c r="N64" s="124">
        <v>214</v>
      </c>
      <c r="O64" s="257"/>
      <c r="P64" s="258"/>
      <c r="Q64" s="259"/>
      <c r="R64" s="256"/>
      <c r="S64" s="9"/>
      <c r="T64" s="116">
        <f t="shared" si="4"/>
        <v>0</v>
      </c>
    </row>
    <row r="65" spans="1:20" s="11" customFormat="1" ht="16" thickBot="1" x14ac:dyDescent="0.4">
      <c r="A65" s="460"/>
      <c r="B65" s="208">
        <v>215</v>
      </c>
      <c r="C65" s="476"/>
      <c r="D65" s="485"/>
      <c r="E65" s="486"/>
      <c r="F65" s="395"/>
      <c r="G65" s="380"/>
      <c r="H65" s="381"/>
      <c r="I65" s="396"/>
      <c r="J65" s="247"/>
      <c r="K65" s="45">
        <f t="shared" si="3"/>
        <v>0</v>
      </c>
      <c r="L65" s="26"/>
      <c r="M65" s="469"/>
      <c r="N65" s="126">
        <v>215</v>
      </c>
      <c r="O65" s="257"/>
      <c r="P65" s="268"/>
      <c r="Q65" s="261"/>
      <c r="R65" s="256"/>
      <c r="S65" s="9"/>
      <c r="T65" s="116">
        <f t="shared" si="4"/>
        <v>0</v>
      </c>
    </row>
    <row r="66" spans="1:20" s="11" customFormat="1" ht="15" thickBot="1" x14ac:dyDescent="0.4">
      <c r="B66" s="51"/>
      <c r="C66" s="68"/>
      <c r="D66" s="68"/>
      <c r="E66" s="68"/>
      <c r="F66" s="68"/>
      <c r="G66" s="78"/>
      <c r="H66" s="78"/>
      <c r="I66" s="78"/>
      <c r="J66" s="187" t="s">
        <v>156</v>
      </c>
      <c r="K66" s="45">
        <f>SUM(K39:K65)</f>
        <v>0</v>
      </c>
      <c r="L66" s="188"/>
      <c r="M66" s="189"/>
      <c r="N66" s="191"/>
      <c r="O66" s="187">
        <f>SUMPRODUCT(O39:O65,$Q39:$Q65)</f>
        <v>0</v>
      </c>
      <c r="P66" s="187">
        <f>SUMPRODUCT(P39:P65,$Q39:$Q65)</f>
        <v>0</v>
      </c>
      <c r="Q66" s="490" t="s">
        <v>134</v>
      </c>
      <c r="R66" s="491"/>
      <c r="S66" s="9"/>
    </row>
    <row r="67" spans="1:20" s="186" customFormat="1" ht="29.15" customHeight="1" thickBot="1" x14ac:dyDescent="0.4">
      <c r="B67" s="51"/>
      <c r="C67" s="51"/>
      <c r="D67" s="51"/>
      <c r="E67" s="51"/>
      <c r="F67" s="51"/>
      <c r="G67" s="51"/>
      <c r="H67" s="51"/>
      <c r="I67" s="51"/>
      <c r="J67" s="51"/>
      <c r="K67" s="51"/>
      <c r="N67" s="66"/>
      <c r="O67" s="66"/>
      <c r="P67" s="66"/>
      <c r="Q67" s="66"/>
      <c r="R67" s="66"/>
      <c r="S67" s="9"/>
      <c r="T67" s="11"/>
    </row>
    <row r="68" spans="1:20" s="11" customFormat="1" ht="43" customHeight="1" thickBot="1" x14ac:dyDescent="0.4">
      <c r="B68" s="177"/>
      <c r="C68" s="177"/>
      <c r="D68" s="177"/>
      <c r="E68" s="177"/>
      <c r="F68" s="177"/>
      <c r="G68" s="505" t="s">
        <v>109</v>
      </c>
      <c r="H68" s="506"/>
      <c r="I68" s="506"/>
      <c r="J68" s="506"/>
      <c r="K68" s="507"/>
      <c r="L68" s="12"/>
      <c r="M68" s="9"/>
      <c r="N68" s="66"/>
      <c r="O68" s="66"/>
      <c r="P68" s="66"/>
      <c r="Q68" s="66"/>
      <c r="R68" s="66"/>
      <c r="S68" s="9"/>
    </row>
    <row r="69" spans="1:20" s="11" customFormat="1" ht="49.5" customHeight="1" thickBot="1" x14ac:dyDescent="0.4">
      <c r="B69" s="119" t="s">
        <v>139</v>
      </c>
      <c r="C69" s="28" t="s">
        <v>1</v>
      </c>
      <c r="D69" s="439" t="s">
        <v>108</v>
      </c>
      <c r="E69" s="489"/>
      <c r="F69" s="42" t="s">
        <v>110</v>
      </c>
      <c r="G69" s="42" t="s">
        <v>104</v>
      </c>
      <c r="H69" s="42" t="s">
        <v>105</v>
      </c>
      <c r="I69" s="117"/>
      <c r="J69" s="118" t="s">
        <v>169</v>
      </c>
      <c r="K69" s="27" t="s">
        <v>54</v>
      </c>
      <c r="L69" s="158"/>
      <c r="M69" s="162"/>
      <c r="N69" s="120" t="s">
        <v>139</v>
      </c>
      <c r="O69" s="37" t="s">
        <v>63</v>
      </c>
      <c r="P69" s="37" t="s">
        <v>62</v>
      </c>
      <c r="Q69" s="37" t="s">
        <v>60</v>
      </c>
      <c r="R69" s="38" t="s">
        <v>19</v>
      </c>
      <c r="S69" s="9"/>
    </row>
    <row r="70" spans="1:20" s="11" customFormat="1" ht="16" thickBot="1" x14ac:dyDescent="0.4">
      <c r="B70" s="156" t="s">
        <v>149</v>
      </c>
      <c r="C70" s="502" t="s">
        <v>103</v>
      </c>
      <c r="D70" s="483"/>
      <c r="E70" s="484"/>
      <c r="F70" s="225"/>
      <c r="G70" s="226"/>
      <c r="H70" s="215"/>
      <c r="I70" s="269"/>
      <c r="J70" s="211"/>
      <c r="K70" s="45">
        <f t="shared" ref="K70:K82" si="5">F70+G70+H70+I70</f>
        <v>0</v>
      </c>
      <c r="L70" s="159"/>
      <c r="M70" s="438"/>
      <c r="N70" s="124">
        <v>21</v>
      </c>
      <c r="O70" s="253"/>
      <c r="P70" s="254"/>
      <c r="Q70" s="270"/>
      <c r="R70" s="271"/>
      <c r="S70" s="9"/>
      <c r="T70" s="116">
        <f t="shared" ref="T70:T82" si="6">F70+G70+H70</f>
        <v>0</v>
      </c>
    </row>
    <row r="71" spans="1:20" s="11" customFormat="1" ht="16" thickBot="1" x14ac:dyDescent="0.4">
      <c r="B71" s="156" t="s">
        <v>51</v>
      </c>
      <c r="C71" s="503"/>
      <c r="D71" s="461"/>
      <c r="E71" s="462"/>
      <c r="F71" s="227"/>
      <c r="G71" s="228"/>
      <c r="H71" s="218"/>
      <c r="I71" s="219"/>
      <c r="J71" s="248"/>
      <c r="K71" s="45">
        <f t="shared" si="5"/>
        <v>0</v>
      </c>
      <c r="L71" s="159"/>
      <c r="M71" s="438"/>
      <c r="N71" s="124" t="s">
        <v>51</v>
      </c>
      <c r="O71" s="257"/>
      <c r="P71" s="258"/>
      <c r="Q71" s="259"/>
      <c r="R71" s="234"/>
      <c r="S71" s="9"/>
      <c r="T71" s="116">
        <f t="shared" si="6"/>
        <v>0</v>
      </c>
    </row>
    <row r="72" spans="1:20" s="11" customFormat="1" ht="16" thickBot="1" x14ac:dyDescent="0.4">
      <c r="B72" s="156">
        <v>23</v>
      </c>
      <c r="C72" s="503"/>
      <c r="D72" s="461"/>
      <c r="E72" s="462"/>
      <c r="F72" s="251"/>
      <c r="G72" s="228"/>
      <c r="H72" s="218"/>
      <c r="I72" s="220"/>
      <c r="J72" s="247"/>
      <c r="K72" s="45">
        <f t="shared" si="5"/>
        <v>0</v>
      </c>
      <c r="L72" s="159"/>
      <c r="M72" s="438"/>
      <c r="N72" s="124">
        <v>23</v>
      </c>
      <c r="O72" s="272"/>
      <c r="P72" s="258"/>
      <c r="Q72" s="273"/>
      <c r="R72" s="234"/>
      <c r="S72" s="9"/>
      <c r="T72" s="116">
        <f t="shared" si="6"/>
        <v>0</v>
      </c>
    </row>
    <row r="73" spans="1:20" s="11" customFormat="1" ht="16" thickBot="1" x14ac:dyDescent="0.4">
      <c r="B73" s="156">
        <v>24</v>
      </c>
      <c r="C73" s="503"/>
      <c r="D73" s="461"/>
      <c r="E73" s="462"/>
      <c r="F73" s="227"/>
      <c r="G73" s="228"/>
      <c r="H73" s="218"/>
      <c r="I73" s="219"/>
      <c r="J73" s="247"/>
      <c r="K73" s="45">
        <f t="shared" si="5"/>
        <v>0</v>
      </c>
      <c r="L73" s="159"/>
      <c r="M73" s="438"/>
      <c r="N73" s="124">
        <v>24</v>
      </c>
      <c r="O73" s="262"/>
      <c r="P73" s="258"/>
      <c r="Q73" s="263"/>
      <c r="R73" s="234"/>
      <c r="S73" s="9"/>
      <c r="T73" s="116">
        <f t="shared" si="6"/>
        <v>0</v>
      </c>
    </row>
    <row r="74" spans="1:20" s="11" customFormat="1" ht="16" thickBot="1" x14ac:dyDescent="0.4">
      <c r="B74" s="156">
        <v>25</v>
      </c>
      <c r="C74" s="503"/>
      <c r="D74" s="461"/>
      <c r="E74" s="462"/>
      <c r="F74" s="252"/>
      <c r="G74" s="228"/>
      <c r="H74" s="218"/>
      <c r="I74" s="220"/>
      <c r="J74" s="212"/>
      <c r="K74" s="45">
        <f t="shared" si="5"/>
        <v>0</v>
      </c>
      <c r="L74" s="159"/>
      <c r="M74" s="438"/>
      <c r="N74" s="124">
        <v>25</v>
      </c>
      <c r="O74" s="262"/>
      <c r="P74" s="258"/>
      <c r="Q74" s="259"/>
      <c r="R74" s="234"/>
      <c r="S74" s="9"/>
      <c r="T74" s="116">
        <f t="shared" si="6"/>
        <v>0</v>
      </c>
    </row>
    <row r="75" spans="1:20" s="11" customFormat="1" ht="16" thickBot="1" x14ac:dyDescent="0.4">
      <c r="B75" s="156">
        <v>26</v>
      </c>
      <c r="C75" s="503"/>
      <c r="D75" s="461"/>
      <c r="E75" s="462"/>
      <c r="F75" s="227"/>
      <c r="G75" s="228"/>
      <c r="H75" s="218"/>
      <c r="I75" s="219"/>
      <c r="J75" s="248"/>
      <c r="K75" s="45">
        <f t="shared" si="5"/>
        <v>0</v>
      </c>
      <c r="L75" s="159"/>
      <c r="M75" s="438"/>
      <c r="N75" s="124">
        <v>26</v>
      </c>
      <c r="O75" s="262"/>
      <c r="P75" s="266"/>
      <c r="Q75" s="273"/>
      <c r="R75" s="274"/>
      <c r="S75" s="9"/>
      <c r="T75" s="116">
        <f t="shared" si="6"/>
        <v>0</v>
      </c>
    </row>
    <row r="76" spans="1:20" s="11" customFormat="1" ht="16" thickBot="1" x14ac:dyDescent="0.4">
      <c r="B76" s="156">
        <v>27</v>
      </c>
      <c r="C76" s="503"/>
      <c r="D76" s="461"/>
      <c r="E76" s="462"/>
      <c r="F76" s="227"/>
      <c r="G76" s="228"/>
      <c r="H76" s="218"/>
      <c r="I76" s="220"/>
      <c r="J76" s="245"/>
      <c r="K76" s="45">
        <f t="shared" si="5"/>
        <v>0</v>
      </c>
      <c r="L76" s="159"/>
      <c r="M76" s="438"/>
      <c r="N76" s="124">
        <v>27</v>
      </c>
      <c r="O76" s="257"/>
      <c r="P76" s="258"/>
      <c r="Q76" s="259"/>
      <c r="R76" s="234"/>
      <c r="S76" s="9"/>
      <c r="T76" s="116">
        <f t="shared" si="6"/>
        <v>0</v>
      </c>
    </row>
    <row r="77" spans="1:20" s="11" customFormat="1" ht="16" thickBot="1" x14ac:dyDescent="0.4">
      <c r="B77" s="156">
        <v>28</v>
      </c>
      <c r="C77" s="503"/>
      <c r="D77" s="461"/>
      <c r="E77" s="462"/>
      <c r="F77" s="227"/>
      <c r="G77" s="228"/>
      <c r="H77" s="218"/>
      <c r="I77" s="219"/>
      <c r="J77" s="212"/>
      <c r="K77" s="45">
        <f t="shared" si="5"/>
        <v>0</v>
      </c>
      <c r="L77" s="159"/>
      <c r="M77" s="438"/>
      <c r="N77" s="124">
        <v>28</v>
      </c>
      <c r="O77" s="257"/>
      <c r="P77" s="275"/>
      <c r="Q77" s="259"/>
      <c r="R77" s="234"/>
      <c r="S77" s="9"/>
      <c r="T77" s="116">
        <f t="shared" si="6"/>
        <v>0</v>
      </c>
    </row>
    <row r="78" spans="1:20" s="11" customFormat="1" ht="16" thickBot="1" x14ac:dyDescent="0.4">
      <c r="B78" s="156" t="s">
        <v>52</v>
      </c>
      <c r="C78" s="503"/>
      <c r="D78" s="461"/>
      <c r="E78" s="462"/>
      <c r="F78" s="252"/>
      <c r="G78" s="228"/>
      <c r="H78" s="218"/>
      <c r="I78" s="220"/>
      <c r="J78" s="245"/>
      <c r="K78" s="45">
        <f t="shared" si="5"/>
        <v>0</v>
      </c>
      <c r="L78" s="159"/>
      <c r="M78" s="438"/>
      <c r="N78" s="124" t="s">
        <v>52</v>
      </c>
      <c r="O78" s="257"/>
      <c r="P78" s="258"/>
      <c r="Q78" s="259"/>
      <c r="R78" s="234"/>
      <c r="S78" s="9"/>
      <c r="T78" s="116">
        <f t="shared" si="6"/>
        <v>0</v>
      </c>
    </row>
    <row r="79" spans="1:20" s="11" customFormat="1" ht="16" thickBot="1" x14ac:dyDescent="0.4">
      <c r="B79" s="156">
        <v>30</v>
      </c>
      <c r="C79" s="503"/>
      <c r="D79" s="461"/>
      <c r="E79" s="462"/>
      <c r="F79" s="227"/>
      <c r="G79" s="228"/>
      <c r="H79" s="218"/>
      <c r="I79" s="219"/>
      <c r="J79" s="212"/>
      <c r="K79" s="45">
        <f t="shared" si="5"/>
        <v>0</v>
      </c>
      <c r="L79" s="159"/>
      <c r="M79" s="438"/>
      <c r="N79" s="124">
        <v>30</v>
      </c>
      <c r="O79" s="257"/>
      <c r="P79" s="258"/>
      <c r="Q79" s="259"/>
      <c r="R79" s="234"/>
      <c r="S79" s="9"/>
      <c r="T79" s="116">
        <f t="shared" si="6"/>
        <v>0</v>
      </c>
    </row>
    <row r="80" spans="1:20" s="11" customFormat="1" ht="16" thickBot="1" x14ac:dyDescent="0.4">
      <c r="B80" s="156" t="s">
        <v>53</v>
      </c>
      <c r="C80" s="503"/>
      <c r="D80" s="461"/>
      <c r="E80" s="462"/>
      <c r="F80" s="227"/>
      <c r="G80" s="228"/>
      <c r="H80" s="218"/>
      <c r="I80" s="220"/>
      <c r="J80" s="212"/>
      <c r="K80" s="45">
        <f t="shared" si="5"/>
        <v>0</v>
      </c>
      <c r="L80" s="159"/>
      <c r="M80" s="438"/>
      <c r="N80" s="124" t="s">
        <v>53</v>
      </c>
      <c r="O80" s="276"/>
      <c r="P80" s="277"/>
      <c r="Q80" s="273"/>
      <c r="R80" s="234"/>
      <c r="S80" s="9"/>
      <c r="T80" s="116">
        <f t="shared" si="6"/>
        <v>0</v>
      </c>
    </row>
    <row r="81" spans="2:20" s="11" customFormat="1" ht="16" thickBot="1" x14ac:dyDescent="0.4">
      <c r="B81" s="156">
        <v>32</v>
      </c>
      <c r="C81" s="503"/>
      <c r="D81" s="461"/>
      <c r="E81" s="462"/>
      <c r="F81" s="251"/>
      <c r="G81" s="228"/>
      <c r="H81" s="218"/>
      <c r="I81" s="250"/>
      <c r="J81" s="245"/>
      <c r="K81" s="45">
        <f t="shared" si="5"/>
        <v>0</v>
      </c>
      <c r="L81" s="159"/>
      <c r="M81" s="438"/>
      <c r="N81" s="124">
        <v>32</v>
      </c>
      <c r="O81" s="264"/>
      <c r="P81" s="278"/>
      <c r="Q81" s="263"/>
      <c r="R81" s="234"/>
      <c r="S81" s="9"/>
      <c r="T81" s="116">
        <f t="shared" si="6"/>
        <v>0</v>
      </c>
    </row>
    <row r="82" spans="2:20" s="11" customFormat="1" ht="16" thickBot="1" x14ac:dyDescent="0.4">
      <c r="B82" s="156">
        <v>33</v>
      </c>
      <c r="C82" s="504"/>
      <c r="D82" s="498"/>
      <c r="E82" s="499"/>
      <c r="F82" s="229"/>
      <c r="G82" s="230"/>
      <c r="H82" s="223"/>
      <c r="I82" s="224"/>
      <c r="J82" s="213"/>
      <c r="K82" s="45">
        <f t="shared" si="5"/>
        <v>0</v>
      </c>
      <c r="L82" s="159"/>
      <c r="M82" s="438"/>
      <c r="N82" s="124">
        <v>33</v>
      </c>
      <c r="O82" s="279"/>
      <c r="P82" s="268"/>
      <c r="Q82" s="280"/>
      <c r="R82" s="242"/>
      <c r="S82" s="9"/>
      <c r="T82" s="116">
        <f t="shared" si="6"/>
        <v>0</v>
      </c>
    </row>
    <row r="83" spans="2:20" s="11" customFormat="1" ht="15" thickBot="1" x14ac:dyDescent="0.4">
      <c r="B83" s="68"/>
      <c r="C83" s="68"/>
      <c r="D83" s="68"/>
      <c r="E83" s="68"/>
      <c r="F83" s="68"/>
      <c r="G83" s="68"/>
      <c r="H83" s="68"/>
      <c r="I83" s="68"/>
      <c r="J83" s="187" t="s">
        <v>157</v>
      </c>
      <c r="K83" s="45">
        <f>SUM(K70:K82)</f>
        <v>0</v>
      </c>
      <c r="L83" s="188"/>
      <c r="M83" s="186"/>
      <c r="N83" s="191"/>
      <c r="O83" s="187">
        <f>SUMPRODUCT(O70:O82,$Q70:$Q82)</f>
        <v>0</v>
      </c>
      <c r="P83" s="187">
        <f>SUMPRODUCT(P70:P82,$Q70:$Q82)</f>
        <v>0</v>
      </c>
      <c r="Q83" s="490" t="s">
        <v>134</v>
      </c>
      <c r="R83" s="491"/>
      <c r="S83" s="9"/>
    </row>
    <row r="84" spans="2:20" s="11" customFormat="1" ht="15" customHeight="1" thickBot="1" x14ac:dyDescent="0.4">
      <c r="B84" s="178"/>
      <c r="C84" s="179"/>
      <c r="D84" s="51"/>
      <c r="E84" s="51"/>
      <c r="F84" s="180"/>
      <c r="G84" s="180"/>
      <c r="H84" s="194"/>
      <c r="I84" s="193"/>
      <c r="J84" s="182"/>
      <c r="K84" s="181"/>
      <c r="L84" s="114"/>
      <c r="M84" s="115"/>
      <c r="N84" s="172"/>
      <c r="O84" s="173"/>
      <c r="P84" s="173"/>
      <c r="Q84" s="173"/>
      <c r="R84" s="415"/>
    </row>
    <row r="85" spans="2:20" s="11" customFormat="1" ht="22.5" customHeight="1" thickBot="1" x14ac:dyDescent="0.6">
      <c r="B85" s="500" t="s">
        <v>126</v>
      </c>
      <c r="C85" s="501"/>
      <c r="D85" s="501"/>
      <c r="E85" s="501"/>
      <c r="F85" s="426">
        <f t="shared" ref="F85:G85" si="7">SUM(F7:F12)+SUM(F17:F20)+SUM(F24:F27)+SUM(F30:F32)+SUM(F35:F36)+SUM(F39:F65)+SUM(F70:F82)</f>
        <v>0</v>
      </c>
      <c r="G85" s="426">
        <f t="shared" si="7"/>
        <v>0</v>
      </c>
      <c r="H85" s="426">
        <f>SUM(H7:H12)+SUM(H17:H20)+SUM(H24:H27)+SUM(H30:H32)+SUM(H35:H36)+SUM(H39:H65)+SUM(H70:H82)</f>
        <v>0</v>
      </c>
      <c r="I85" s="427">
        <f>SUM(I7:I12)+SUM(I17:I20)+SUM(I24:I27)+SUM(I30:I32)+SUM(I35:I36)+SUM(I39:I65)+SUM(I70:I82)</f>
        <v>0</v>
      </c>
      <c r="J85" s="281"/>
      <c r="K85" s="282">
        <f>K83+K66+K21+K13+K24+K25+K26+K27+K30+K31+K32+K35+K36</f>
        <v>0</v>
      </c>
      <c r="L85" s="283"/>
      <c r="M85" s="284"/>
      <c r="N85" s="285"/>
      <c r="O85" s="286">
        <f>O13+O21+O66+O83+O35+O36</f>
        <v>0</v>
      </c>
      <c r="P85" s="286">
        <f>P13+P21+P66+P83+P35+P36</f>
        <v>0</v>
      </c>
      <c r="Q85" s="66"/>
      <c r="R85" s="66"/>
    </row>
    <row r="86" spans="2:20" s="11" customFormat="1" ht="13.5" customHeight="1" x14ac:dyDescent="0.35">
      <c r="B86" s="183"/>
      <c r="C86" s="183"/>
      <c r="D86" s="178"/>
      <c r="E86" s="178"/>
      <c r="F86" s="184"/>
      <c r="G86" s="184"/>
      <c r="H86" s="184"/>
      <c r="I86" s="184"/>
      <c r="J86" s="184"/>
      <c r="K86" s="184"/>
      <c r="L86" s="14"/>
      <c r="M86" s="9"/>
      <c r="N86" s="66"/>
      <c r="O86" s="66"/>
      <c r="P86" s="66"/>
      <c r="Q86" s="66"/>
      <c r="R86" s="66"/>
    </row>
    <row r="87" spans="2:20" s="9" customFormat="1" ht="15" customHeight="1" x14ac:dyDescent="0.35">
      <c r="B87" s="185" t="s">
        <v>90</v>
      </c>
      <c r="C87" s="492">
        <f>'Begin Here- Page 1'!B4</f>
        <v>0</v>
      </c>
      <c r="D87" s="492"/>
      <c r="E87" s="492"/>
      <c r="F87" s="492"/>
      <c r="G87" s="190"/>
      <c r="H87" s="190"/>
      <c r="I87" s="190"/>
      <c r="J87" s="51"/>
      <c r="K87" s="51"/>
      <c r="N87" s="66"/>
      <c r="O87" s="66"/>
      <c r="P87" s="66"/>
      <c r="Q87" s="66"/>
      <c r="R87" s="66"/>
    </row>
    <row r="88" spans="2:20" s="9" customFormat="1" ht="15" customHeight="1" x14ac:dyDescent="0.35">
      <c r="B88" s="185" t="s">
        <v>88</v>
      </c>
      <c r="C88" s="493">
        <f>'Begin Here- Page 1'!C4</f>
        <v>0</v>
      </c>
      <c r="D88" s="493"/>
      <c r="E88" s="493"/>
      <c r="F88" s="493"/>
      <c r="G88" s="190"/>
      <c r="H88" s="190"/>
      <c r="I88" s="190"/>
      <c r="J88" s="51"/>
      <c r="K88" s="51"/>
      <c r="N88" s="66"/>
      <c r="O88" s="66"/>
      <c r="P88" s="66"/>
      <c r="Q88" s="66"/>
      <c r="R88" s="66"/>
    </row>
    <row r="89" spans="2:20" s="9" customFormat="1" x14ac:dyDescent="0.35">
      <c r="B89" s="185" t="s">
        <v>89</v>
      </c>
      <c r="C89" s="493">
        <f>'Begin Here- Page 1'!D4</f>
        <v>0</v>
      </c>
      <c r="D89" s="493"/>
      <c r="E89" s="493"/>
      <c r="F89" s="493"/>
      <c r="G89" s="190"/>
      <c r="H89" s="190"/>
      <c r="I89" s="190"/>
      <c r="J89" s="51"/>
      <c r="K89" s="51"/>
      <c r="N89" s="66"/>
      <c r="O89" s="66"/>
      <c r="P89" s="66"/>
      <c r="Q89" s="66"/>
      <c r="R89" s="66"/>
    </row>
    <row r="90" spans="2:20" s="9" customFormat="1" x14ac:dyDescent="0.35">
      <c r="B90" s="51"/>
      <c r="C90" s="51"/>
      <c r="D90" s="51"/>
      <c r="E90" s="51"/>
      <c r="F90" s="51"/>
      <c r="G90" s="51"/>
      <c r="H90" s="51"/>
      <c r="I90" s="51"/>
      <c r="J90" s="51"/>
      <c r="K90" s="51"/>
      <c r="N90" s="66"/>
      <c r="O90" s="66"/>
      <c r="P90" s="66"/>
      <c r="Q90" s="66"/>
      <c r="R90" s="66"/>
    </row>
    <row r="91" spans="2:20" s="9" customFormat="1" x14ac:dyDescent="0.35">
      <c r="B91" s="51"/>
      <c r="C91" s="51"/>
      <c r="D91" s="51"/>
      <c r="E91" s="51"/>
      <c r="F91" s="51"/>
      <c r="G91" s="51"/>
      <c r="H91" s="51"/>
      <c r="I91" s="51"/>
      <c r="J91" s="51"/>
      <c r="K91" s="51"/>
      <c r="N91" s="66"/>
      <c r="O91" s="66"/>
      <c r="P91" s="66"/>
      <c r="Q91" s="66"/>
      <c r="R91" s="66"/>
    </row>
    <row r="92" spans="2:20" s="9" customFormat="1" x14ac:dyDescent="0.35">
      <c r="B92" s="51"/>
      <c r="C92" s="51"/>
      <c r="D92" s="51"/>
      <c r="E92" s="51"/>
      <c r="F92" s="51"/>
      <c r="G92" s="51"/>
      <c r="H92" s="51"/>
      <c r="I92" s="51"/>
      <c r="J92" s="51"/>
      <c r="K92" s="51"/>
      <c r="N92" s="66"/>
      <c r="O92" s="66"/>
      <c r="P92" s="66"/>
      <c r="Q92" s="66"/>
      <c r="R92" s="66"/>
    </row>
    <row r="93" spans="2:20" s="9" customFormat="1" x14ac:dyDescent="0.35">
      <c r="B93" s="51"/>
      <c r="C93" s="51"/>
      <c r="D93" s="51"/>
      <c r="E93" s="51"/>
      <c r="F93" s="51"/>
      <c r="G93" s="51"/>
      <c r="H93" s="51"/>
      <c r="I93" s="51"/>
      <c r="J93" s="51"/>
      <c r="K93" s="51"/>
      <c r="N93" s="66"/>
      <c r="O93" s="66"/>
      <c r="P93" s="66"/>
      <c r="Q93" s="66"/>
      <c r="R93" s="66"/>
    </row>
    <row r="94" spans="2:20" s="9" customFormat="1" x14ac:dyDescent="0.35">
      <c r="B94" s="51"/>
      <c r="C94" s="51"/>
      <c r="D94" s="51"/>
      <c r="E94" s="51"/>
      <c r="F94" s="51"/>
      <c r="G94" s="51"/>
      <c r="H94" s="51"/>
      <c r="I94" s="51"/>
      <c r="J94" s="51"/>
      <c r="K94" s="51"/>
      <c r="N94" s="66"/>
      <c r="O94" s="66"/>
      <c r="P94" s="66"/>
      <c r="Q94" s="66"/>
      <c r="R94" s="66"/>
    </row>
  </sheetData>
  <sheetProtection algorithmName="SHA-512" hashValue="GXcF8a/vuA6XpJ1XWNDJlUM7EVEeJUH2wPj34agFExXBRQH5aLeFRuAHrg2RyD4xtYxvdfry3C/jDXSK0NCfFQ==" saltValue="vco0zbHcSdjWrl9x2sEKOA==" spinCount="100000" sheet="1" objects="1" scenarios="1" selectLockedCells="1"/>
  <dataConsolidate/>
  <mergeCells count="96">
    <mergeCell ref="B3:K3"/>
    <mergeCell ref="B4:K4"/>
    <mergeCell ref="N4:R4"/>
    <mergeCell ref="I13:J13"/>
    <mergeCell ref="N3:R3"/>
    <mergeCell ref="M6:M12"/>
    <mergeCell ref="D16:E16"/>
    <mergeCell ref="Q13:R13"/>
    <mergeCell ref="Q21:R21"/>
    <mergeCell ref="D51:E51"/>
    <mergeCell ref="D52:E52"/>
    <mergeCell ref="N23:R32"/>
    <mergeCell ref="G15:K15"/>
    <mergeCell ref="G37:K37"/>
    <mergeCell ref="G23:I23"/>
    <mergeCell ref="G29:I29"/>
    <mergeCell ref="G68:K68"/>
    <mergeCell ref="Q66:R66"/>
    <mergeCell ref="B1:R2"/>
    <mergeCell ref="C6:D6"/>
    <mergeCell ref="D82:E82"/>
    <mergeCell ref="D77:E77"/>
    <mergeCell ref="D78:E78"/>
    <mergeCell ref="D79:E79"/>
    <mergeCell ref="D80:E80"/>
    <mergeCell ref="D81:E81"/>
    <mergeCell ref="D72:E72"/>
    <mergeCell ref="D73:E73"/>
    <mergeCell ref="D74:E74"/>
    <mergeCell ref="D75:E75"/>
    <mergeCell ref="D76:E76"/>
    <mergeCell ref="G5:K5"/>
    <mergeCell ref="Q83:R83"/>
    <mergeCell ref="C87:F87"/>
    <mergeCell ref="C88:F88"/>
    <mergeCell ref="C89:F89"/>
    <mergeCell ref="C17:C20"/>
    <mergeCell ref="D39:E39"/>
    <mergeCell ref="D40:E40"/>
    <mergeCell ref="D41:E41"/>
    <mergeCell ref="D42:E42"/>
    <mergeCell ref="D17:E17"/>
    <mergeCell ref="D18:E18"/>
    <mergeCell ref="D20:E20"/>
    <mergeCell ref="B85:E85"/>
    <mergeCell ref="C70:C82"/>
    <mergeCell ref="D69:E69"/>
    <mergeCell ref="D55:E55"/>
    <mergeCell ref="D70:E70"/>
    <mergeCell ref="D64:E64"/>
    <mergeCell ref="D65:E65"/>
    <mergeCell ref="D19:E19"/>
    <mergeCell ref="D38:E38"/>
    <mergeCell ref="D43:E43"/>
    <mergeCell ref="D44:E44"/>
    <mergeCell ref="D45:E45"/>
    <mergeCell ref="D54:E54"/>
    <mergeCell ref="D63:E63"/>
    <mergeCell ref="D46:E46"/>
    <mergeCell ref="D47:E47"/>
    <mergeCell ref="D48:E48"/>
    <mergeCell ref="D53:E53"/>
    <mergeCell ref="D56:E56"/>
    <mergeCell ref="D57:E57"/>
    <mergeCell ref="D71:E71"/>
    <mergeCell ref="D58:E58"/>
    <mergeCell ref="A17:A20"/>
    <mergeCell ref="M52:M65"/>
    <mergeCell ref="M17:M20"/>
    <mergeCell ref="M39:M51"/>
    <mergeCell ref="C39:C65"/>
    <mergeCell ref="D49:E49"/>
    <mergeCell ref="D50:E50"/>
    <mergeCell ref="D61:E61"/>
    <mergeCell ref="D62:E62"/>
    <mergeCell ref="D59:E59"/>
    <mergeCell ref="D60:E60"/>
    <mergeCell ref="D34:E34"/>
    <mergeCell ref="D35:E35"/>
    <mergeCell ref="D36:E36"/>
    <mergeCell ref="C24:C27"/>
    <mergeCell ref="A34:A36"/>
    <mergeCell ref="M70:M82"/>
    <mergeCell ref="D23:E23"/>
    <mergeCell ref="A24:A27"/>
    <mergeCell ref="D29:E29"/>
    <mergeCell ref="D24:E24"/>
    <mergeCell ref="D25:E25"/>
    <mergeCell ref="D26:E26"/>
    <mergeCell ref="D27:E27"/>
    <mergeCell ref="D30:E30"/>
    <mergeCell ref="D31:E31"/>
    <mergeCell ref="D32:E32"/>
    <mergeCell ref="A39:A51"/>
    <mergeCell ref="A52:A65"/>
    <mergeCell ref="A29:A32"/>
  </mergeCells>
  <conditionalFormatting sqref="D7:D12 D17:E20">
    <cfRule type="containsText" dxfId="22" priority="42" operator="containsText" text="Yes">
      <formula>NOT(ISERROR(SEARCH("Yes",D7)))</formula>
    </cfRule>
    <cfRule type="containsText" dxfId="21" priority="43" operator="containsText" text="No">
      <formula>NOT(ISERROR(SEARCH("No",D7)))</formula>
    </cfRule>
  </conditionalFormatting>
  <conditionalFormatting sqref="D24:E27">
    <cfRule type="containsText" dxfId="20" priority="6" operator="containsText" text="Yes">
      <formula>NOT(ISERROR(SEARCH("Yes",D24)))</formula>
    </cfRule>
    <cfRule type="containsText" dxfId="19" priority="7" operator="containsText" text="No">
      <formula>NOT(ISERROR(SEARCH("No",D24)))</formula>
    </cfRule>
  </conditionalFormatting>
  <conditionalFormatting sqref="D32:E32">
    <cfRule type="containsText" dxfId="18" priority="4" operator="containsText" text="Yes">
      <formula>NOT(ISERROR(SEARCH("Yes",D32)))</formula>
    </cfRule>
    <cfRule type="containsText" dxfId="17" priority="5" operator="containsText" text="No">
      <formula>NOT(ISERROR(SEARCH("No",D32)))</formula>
    </cfRule>
  </conditionalFormatting>
  <conditionalFormatting sqref="D39:E65 D70:E82">
    <cfRule type="containsText" dxfId="16" priority="54" operator="containsText" text="Yes">
      <formula>NOT(ISERROR(SEARCH("Yes",D39)))</formula>
    </cfRule>
    <cfRule type="containsText" dxfId="15" priority="58" operator="containsText" text="No">
      <formula>NOT(ISERROR(SEARCH("No",D39)))</formula>
    </cfRule>
  </conditionalFormatting>
  <conditionalFormatting sqref="K7:K10">
    <cfRule type="cellIs" dxfId="14" priority="16" operator="greaterThan">
      <formula>30</formula>
    </cfRule>
  </conditionalFormatting>
  <conditionalFormatting sqref="K7:K13">
    <cfRule type="cellIs" dxfId="13" priority="63" operator="greaterThan">
      <formula>243</formula>
    </cfRule>
  </conditionalFormatting>
  <conditionalFormatting sqref="K11">
    <cfRule type="cellIs" dxfId="12" priority="15" operator="greaterThan">
      <formula>54</formula>
    </cfRule>
  </conditionalFormatting>
  <conditionalFormatting sqref="K12">
    <cfRule type="cellIs" dxfId="11" priority="14" operator="greaterThan">
      <formula>69</formula>
    </cfRule>
  </conditionalFormatting>
  <conditionalFormatting sqref="K17:K20">
    <cfRule type="cellIs" dxfId="10" priority="62" operator="greaterThan">
      <formula>2</formula>
    </cfRule>
  </conditionalFormatting>
  <conditionalFormatting sqref="K21">
    <cfRule type="cellIs" dxfId="9" priority="40" operator="greaterThan">
      <formula>243</formula>
    </cfRule>
  </conditionalFormatting>
  <conditionalFormatting sqref="K24:K27">
    <cfRule type="cellIs" dxfId="8" priority="20" operator="greaterThan">
      <formula>2</formula>
    </cfRule>
  </conditionalFormatting>
  <conditionalFormatting sqref="K30:K32">
    <cfRule type="cellIs" dxfId="7" priority="18" operator="greaterThan">
      <formula>2</formula>
    </cfRule>
  </conditionalFormatting>
  <conditionalFormatting sqref="K35">
    <cfRule type="cellIs" dxfId="6" priority="2" operator="greaterThan">
      <formula>8</formula>
    </cfRule>
    <cfRule type="cellIs" dxfId="5" priority="3" operator="greaterThan">
      <formula>2</formula>
    </cfRule>
  </conditionalFormatting>
  <conditionalFormatting sqref="K36">
    <cfRule type="cellIs" dxfId="4" priority="1" operator="greaterThan">
      <formula>8</formula>
    </cfRule>
  </conditionalFormatting>
  <conditionalFormatting sqref="K39:K65">
    <cfRule type="cellIs" dxfId="3" priority="61" operator="greaterThan">
      <formula>6</formula>
    </cfRule>
  </conditionalFormatting>
  <conditionalFormatting sqref="K66">
    <cfRule type="cellIs" dxfId="2" priority="38" operator="greaterThan">
      <formula>243</formula>
    </cfRule>
  </conditionalFormatting>
  <conditionalFormatting sqref="K70:K82 K84">
    <cfRule type="cellIs" dxfId="1" priority="59" operator="greaterThan">
      <formula>8</formula>
    </cfRule>
  </conditionalFormatting>
  <conditionalFormatting sqref="K83">
    <cfRule type="cellIs" dxfId="0" priority="36" operator="greaterThan">
      <formula>243</formula>
    </cfRule>
  </conditionalFormatting>
  <dataValidations count="9">
    <dataValidation type="whole" allowBlank="1" showErrorMessage="1" errorTitle="Invalid Input" error="Please enter a whole number" promptTitle="Invalid Input" prompt="Please enter a whole number" sqref="K7:L12 K83 F84:I84 F70:F71 F7:I12 K13 F73:F82 K66 G70:I82 F39:I65 F17:I20 K21 F24:F27 F30:F32 F35:F36" xr:uid="{00000000-0002-0000-0100-000001000000}">
      <formula1>0</formula1>
      <formula2>1000</formula2>
    </dataValidation>
    <dataValidation type="whole" operator="greaterThanOrEqual" allowBlank="1" showInputMessage="1" showErrorMessage="1" errorTitle="Please enter a Whole Number." error="Please enter a Whole Number." sqref="O7:Q12 O17:Q20" xr:uid="{00000000-0002-0000-0100-000003000000}">
      <formula1>0</formula1>
    </dataValidation>
    <dataValidation type="list" allowBlank="1" showInputMessage="1" showErrorMessage="1" sqref="D70:E82" xr:uid="{38AF601A-4AE6-405A-B975-9ABBDC2A3A2D}">
      <formula1>"Yes - 1 Bed, Yes - 2 Beds, Yes - 3 Beds, Yes - 4 Beds, Yes - 5 Beds, Yes - 6 Beds, Yes - 7 Beds, No Linens/Towels"</formula1>
    </dataValidation>
    <dataValidation type="whole" operator="greaterThanOrEqual" allowBlank="1" showInputMessage="1" showErrorMessage="1" errorTitle="Please enter a whole number" error="Please enter a whole number" promptTitle="Enter a whole Number" sqref="O70:Q82 O84:Q84" xr:uid="{00000000-0002-0000-0100-000004000000}">
      <formula1>0</formula1>
    </dataValidation>
    <dataValidation type="whole" operator="greaterThanOrEqual" allowBlank="1" showErrorMessage="1" errorTitle="Please enter a whole number" error="Please enter a whole number" sqref="O39:Q65 O35:Q36" xr:uid="{00000000-0002-0000-0100-000005000000}">
      <formula1>0</formula1>
    </dataValidation>
    <dataValidation type="list" allowBlank="1" showInputMessage="1" showErrorMessage="1" errorTitle="Please Select Yes or No" sqref="D7:D12" xr:uid="{51D3494D-CCFB-4B96-9F18-69B4DEDB1A97}">
      <formula1>"No Linens/Towels, Yes (special exception)"</formula1>
    </dataValidation>
    <dataValidation type="list" allowBlank="1" showInputMessage="1" showErrorMessage="1" errorTitle="Please Select Yes or No" sqref="D17:E20 D24:E27 D32:E32" xr:uid="{C9FC01A6-10DD-4F3D-B000-B79CDE0BD63A}">
      <formula1>"Yes - 1 Queen Bed, No Linens/Towels"</formula1>
    </dataValidation>
    <dataValidation type="list" allowBlank="1" showInputMessage="1" showErrorMessage="1" sqref="D39:E65" xr:uid="{CB668F11-B968-4051-8145-76A967DF0D2A}">
      <formula1>"Yes - 1 Queen Bed, Yes - 2 Queen Beds, Yes - 3 Beds (2 Q + 1 Bunk Bed), Yes - 4 Beds (2 Q + 2 Bunk Beds), No Linens/Towels"</formula1>
    </dataValidation>
    <dataValidation type="list" allowBlank="1" showInputMessage="1" showErrorMessage="1" sqref="E7:E12" xr:uid="{45164EBA-B8F6-4DB9-90D2-B3EB1FC8AD00}">
      <formula1>"Male, Female"</formula1>
    </dataValidation>
  </dataValidations>
  <pageMargins left="0.25" right="0.25" top="0.75" bottom="0.75" header="0.3" footer="0.3"/>
  <pageSetup scale="6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B1:W48"/>
  <sheetViews>
    <sheetView showGridLines="0" topLeftCell="A22" zoomScale="85" zoomScaleNormal="85" workbookViewId="0">
      <selection activeCell="J19" sqref="J19"/>
    </sheetView>
  </sheetViews>
  <sheetFormatPr defaultColWidth="8.81640625" defaultRowHeight="14.5" x14ac:dyDescent="0.35"/>
  <cols>
    <col min="1" max="1" width="2.81640625" style="9" customWidth="1"/>
    <col min="2" max="2" width="17" style="9" customWidth="1"/>
    <col min="3" max="10" width="6.54296875" style="9" bestFit="1" customWidth="1"/>
    <col min="11" max="11" width="2.54296875" style="9" customWidth="1"/>
    <col min="12" max="12" width="1.81640625" style="9" customWidth="1"/>
    <col min="13" max="13" width="2.1796875" style="9" customWidth="1"/>
    <col min="14" max="14" width="1.453125" style="9" customWidth="1"/>
    <col min="15" max="15" width="16.81640625" style="9" customWidth="1"/>
    <col min="16" max="16" width="6.7265625" style="9" customWidth="1"/>
    <col min="17" max="23" width="6.54296875" style="9" bestFit="1" customWidth="1"/>
    <col min="24" max="25" width="6.26953125" style="9" bestFit="1" customWidth="1"/>
    <col min="26" max="16384" width="8.81640625" style="9"/>
  </cols>
  <sheetData>
    <row r="1" spans="2:23" ht="60" customHeight="1" thickBot="1" x14ac:dyDescent="0.4">
      <c r="B1" s="560" t="s">
        <v>112</v>
      </c>
      <c r="C1" s="561"/>
      <c r="D1" s="561"/>
      <c r="E1" s="561"/>
      <c r="F1" s="561"/>
      <c r="G1" s="561"/>
      <c r="H1" s="561"/>
      <c r="I1" s="561"/>
      <c r="J1" s="561"/>
      <c r="K1" s="561"/>
      <c r="L1" s="561"/>
      <c r="M1" s="561"/>
      <c r="N1" s="561"/>
      <c r="O1" s="561"/>
      <c r="P1" s="561"/>
      <c r="Q1" s="561"/>
      <c r="R1" s="561"/>
      <c r="S1" s="561"/>
      <c r="T1" s="561"/>
      <c r="U1" s="561"/>
      <c r="V1" s="561"/>
      <c r="W1" s="561"/>
    </row>
    <row r="2" spans="2:23" ht="22.5" customHeight="1" thickBot="1" x14ac:dyDescent="0.4">
      <c r="B2" s="572" t="s">
        <v>111</v>
      </c>
      <c r="C2" s="573"/>
      <c r="D2" s="573"/>
      <c r="E2" s="573"/>
      <c r="F2" s="573"/>
      <c r="G2" s="573"/>
      <c r="H2" s="573"/>
      <c r="I2" s="573"/>
      <c r="J2" s="573"/>
      <c r="K2" s="573"/>
      <c r="L2" s="573"/>
      <c r="M2" s="573"/>
      <c r="N2" s="68"/>
      <c r="O2" s="195"/>
      <c r="P2" s="52" t="str">
        <f>IF('Begin Here- Page 1'!C4="","Day 1",'Begin Here- Page 1'!C4)</f>
        <v>Day 1</v>
      </c>
      <c r="Q2" s="52" t="str">
        <f>IF('Begin Here- Page 1'!C4="","Day 2",IF('Begin Here- Page 1'!D4-'Begin Here- Page 1'!C4&gt;=1,'Begin Here- Page 1'!C4+1,"n/a"))</f>
        <v>Day 2</v>
      </c>
      <c r="R2" s="52" t="str">
        <f>IF('Begin Here- Page 1'!C4="","Day 3",IF('Begin Here- Page 1'!D4-'Begin Here- Page 1'!C4&gt;=2,'Begin Here- Page 1'!C4+2,"n/a"))</f>
        <v>Day 3</v>
      </c>
      <c r="S2" s="52" t="str">
        <f>IF('Begin Here- Page 1'!C4="","Day 4",IF('Begin Here- Page 1'!D4-'Begin Here- Page 1'!C4&gt;=3,'Begin Here- Page 1'!C4+3,""))</f>
        <v>Day 4</v>
      </c>
      <c r="T2" s="52" t="str">
        <f>IF('Begin Here- Page 1'!C4="","Day 5",IF('Begin Here- Page 1'!D4-'Begin Here- Page 1'!C4&gt;=4,'Begin Here- Page 1'!C4+4,""))</f>
        <v>Day 5</v>
      </c>
      <c r="U2" s="52" t="str">
        <f>IF('Begin Here- Page 1'!C4="","Day 6",IF('Begin Here- Page 1'!D4-'Begin Here- Page 1'!C4&gt;=5,'Begin Here- Page 1'!C4+5,""))</f>
        <v>Day 6</v>
      </c>
      <c r="V2" s="52" t="str">
        <f>IF('Begin Here- Page 1'!C4="","Day 7",IF('Begin Here- Page 1'!D4-'Begin Here- Page 1'!C4&gt;=5,'Begin Here- Page 1'!C4+6,""))</f>
        <v>Day 7</v>
      </c>
      <c r="W2" s="52" t="str">
        <f>IF('Begin Here- Page 1'!C4="","Day 1",IF('Begin Here- Page 1'!D4-'Begin Here- Page 1'!C4&gt;=5,'Begin Here- Page 1'!C4+7,""))</f>
        <v>Day 1</v>
      </c>
    </row>
    <row r="3" spans="2:23" ht="24.75" customHeight="1" x14ac:dyDescent="0.35">
      <c r="B3" s="574"/>
      <c r="C3" s="575"/>
      <c r="D3" s="575"/>
      <c r="E3" s="575"/>
      <c r="F3" s="575"/>
      <c r="G3" s="575"/>
      <c r="H3" s="575"/>
      <c r="I3" s="575"/>
      <c r="J3" s="575"/>
      <c r="K3" s="575"/>
      <c r="L3" s="575"/>
      <c r="M3" s="575"/>
      <c r="N3" s="51"/>
      <c r="O3" s="53" t="s">
        <v>8</v>
      </c>
      <c r="P3" s="196"/>
      <c r="Q3" s="196">
        <f>IF('Begin Here- Page 1'!E4="Breakfast",'Lodging - Page 2'!K85,P5)</f>
        <v>0</v>
      </c>
      <c r="R3" s="196">
        <f>IF(COUNT(P4:P5,Q3:Q5)&lt;'Begin Here- Page 1'!F4,'Lodging - Page 2'!K85,0)</f>
        <v>0</v>
      </c>
      <c r="S3" s="196">
        <f>IF(COUNT(P3:P5,Q3:Q5,R3:R5)&lt;'Begin Here- Page 1'!F4,'Lodging - Page 2'!K85,0)</f>
        <v>0</v>
      </c>
      <c r="T3" s="196">
        <f>IF(COUNT(P3:P5,Q3:Q5,R3:R5,S3:S5)&lt;'Begin Here- Page 1'!F4,'Lodging - Page 2'!K85,0)</f>
        <v>0</v>
      </c>
      <c r="U3" s="197">
        <f>IF(COUNT(P3:P5,Q3:Q5,R3:R5,S3:S5,T3:T5)&lt;'Begin Here- Page 1'!F4,'Lodging - Page 2'!K85,0)</f>
        <v>0</v>
      </c>
      <c r="V3" s="198">
        <f>IF(COUNT(P3:P5,Q3:Q5,R3:R5,S3:S5,T3:T5,U3:U5)&lt;'Begin Here- Page 1'!F4,'Lodging - Page 2'!K85,0)</f>
        <v>0</v>
      </c>
      <c r="W3" s="199">
        <f>IF(COUNT(P3:P5,Q3:Q5,R3:R5,S3:S5,T3:T5,U3:U5,V3:V5)&lt;'Begin Here- Page 1'!F4,'Lodging - Page 2'!K85,0)</f>
        <v>0</v>
      </c>
    </row>
    <row r="4" spans="2:23" ht="23.25" customHeight="1" x14ac:dyDescent="0.35">
      <c r="B4" s="574"/>
      <c r="C4" s="575"/>
      <c r="D4" s="575"/>
      <c r="E4" s="575"/>
      <c r="F4" s="575"/>
      <c r="G4" s="575"/>
      <c r="H4" s="575"/>
      <c r="I4" s="575"/>
      <c r="J4" s="575"/>
      <c r="K4" s="575"/>
      <c r="L4" s="575"/>
      <c r="M4" s="575"/>
      <c r="N4" s="51"/>
      <c r="O4" s="54" t="s">
        <v>9</v>
      </c>
      <c r="P4" s="200">
        <f>IF(P3='Lodging - Page 2'!K85,'Lodging - Page 2'!K85,IF('Begin Here- Page 1'!E4="Lunch",'Lodging - Page 2'!K85,""))</f>
        <v>0</v>
      </c>
      <c r="Q4" s="200">
        <f>IF(COUNT(P4:P5,Q3:Q3)&lt;'Begin Here- Page 1'!F4,'Lodging - Page 2'!K85,0)</f>
        <v>0</v>
      </c>
      <c r="R4" s="200">
        <f>IF(COUNT(P4:P5,Q3:Q5,R3:R3)&lt;'Begin Here- Page 1'!F4,'Lodging - Page 2'!K85,0)</f>
        <v>0</v>
      </c>
      <c r="S4" s="200">
        <f>IF(COUNT(P3:P5,Q3:Q5,R3:R5,S3:S3)&lt;'Begin Here- Page 1'!F4,'Lodging - Page 2'!K85,0)</f>
        <v>0</v>
      </c>
      <c r="T4" s="200">
        <f>IF(COUNT(P3:P5,Q3:Q5,R3:R5,S3:S5,T3:T3)&lt;'Begin Here- Page 1'!F4,'Lodging - Page 2'!K85,0)</f>
        <v>0</v>
      </c>
      <c r="U4" s="201">
        <f>IF(COUNT(P3:P5,Q3:Q5,R3:R5,S3:S5,T3:T5,U3:U3)&lt;'Begin Here- Page 1'!F4,'Lodging - Page 2'!K85,0)</f>
        <v>0</v>
      </c>
      <c r="V4" s="202">
        <f>IF(COUNT(P3:P5,Q3:Q5,R3:R5,S3:S5,T3:T5,U3:U5,V3)&lt;'Begin Here- Page 1'!F4,'Lodging - Page 2'!K85,0)</f>
        <v>0</v>
      </c>
      <c r="W4" s="203">
        <f>IF(COUNT(P3:P5,Q3:Q5,R3:R5,S3:S5,T3:T5,U3:U5,V3:V5,W3)&lt;'Begin Here- Page 1'!F4,'Lodging - Page 2'!K85,0)</f>
        <v>0</v>
      </c>
    </row>
    <row r="5" spans="2:23" ht="25.5" customHeight="1" thickBot="1" x14ac:dyDescent="0.4">
      <c r="B5" s="576"/>
      <c r="C5" s="577"/>
      <c r="D5" s="577"/>
      <c r="E5" s="577"/>
      <c r="F5" s="577"/>
      <c r="G5" s="577"/>
      <c r="H5" s="577"/>
      <c r="I5" s="577"/>
      <c r="J5" s="577"/>
      <c r="K5" s="577"/>
      <c r="L5" s="577"/>
      <c r="M5" s="577"/>
      <c r="N5" s="56"/>
      <c r="O5" s="57" t="s">
        <v>10</v>
      </c>
      <c r="P5" s="204">
        <f>IF(P4='Lodging - Page 2'!K85,'Lodging - Page 2'!K85,IF('Begin Here- Page 1'!E4="Dinner",'Lodging - Page 2'!K85,""))</f>
        <v>0</v>
      </c>
      <c r="Q5" s="205">
        <f>IF(COUNT(P4:P5,Q3:Q4)&lt;'Begin Here- Page 1'!F4,'Lodging - Page 2'!K85,0)</f>
        <v>0</v>
      </c>
      <c r="R5" s="205">
        <f>IF(COUNT(P4:P5,Q3:Q5,R3:R4)&lt;'Begin Here- Page 1'!F4,'Lodging - Page 2'!K85,0)</f>
        <v>0</v>
      </c>
      <c r="S5" s="205">
        <f>IF(COUNT(P3:P5,Q3:Q5,R3:R5,S3:S4)&lt;'Begin Here- Page 1'!F4,'Lodging - Page 2'!K85,0)</f>
        <v>0</v>
      </c>
      <c r="T5" s="205">
        <f>IF(COUNT(P3:P5,Q3:Q5,R3:R5,S3:S5,T3:T4)&lt;'Begin Here- Page 1'!F4,'Lodging - Page 2'!K85,0)</f>
        <v>0</v>
      </c>
      <c r="U5" s="206">
        <f>IF(COUNT(P3:P5,Q3:Q5,R3:R5,S3:S5,T3:T5,U3:U4)&lt;'Begin Here- Page 1'!F4,'Lodging - Page 2'!K85,0)</f>
        <v>0</v>
      </c>
      <c r="V5" s="206">
        <f>IF(COUNT(P3:P5,Q3:Q5,R3:R5,S3:S5,T3:T5,U3:U5,V3:V4)&lt;'Begin Here- Page 1'!F4,'Lodging - Page 2'!K85,0)</f>
        <v>0</v>
      </c>
      <c r="W5" s="207">
        <f>IF(COUNT(P3:P5,Q3:Q5,R3:R5,S3:S5,T3:T5,U3:U5,V3:V5,W3:W4)&lt;'Begin Here- Page 1'!F4,'Lodging - Page 2'!K85,0)</f>
        <v>0</v>
      </c>
    </row>
    <row r="6" spans="2:23" ht="70" customHeight="1" thickBot="1" x14ac:dyDescent="0.4">
      <c r="O6" s="186"/>
      <c r="P6" s="186"/>
      <c r="Q6" s="186"/>
      <c r="R6" s="186"/>
      <c r="S6" s="186"/>
      <c r="T6" s="186"/>
      <c r="U6" s="186"/>
      <c r="V6" s="186"/>
      <c r="W6" s="186"/>
    </row>
    <row r="7" spans="2:23" ht="36" customHeight="1" thickBot="1" x14ac:dyDescent="0.4">
      <c r="B7" s="566" t="s">
        <v>116</v>
      </c>
      <c r="C7" s="567"/>
      <c r="D7" s="567"/>
      <c r="E7" s="567"/>
      <c r="F7" s="567"/>
      <c r="G7" s="567"/>
      <c r="H7" s="567"/>
      <c r="I7" s="567"/>
      <c r="J7" s="567"/>
      <c r="K7" s="567"/>
      <c r="L7" s="567"/>
      <c r="M7" s="567"/>
      <c r="N7" s="567"/>
      <c r="O7" s="567"/>
      <c r="P7" s="567"/>
      <c r="Q7" s="567"/>
      <c r="R7" s="567"/>
      <c r="S7" s="567"/>
      <c r="T7" s="567"/>
      <c r="U7" s="567"/>
      <c r="V7" s="567"/>
      <c r="W7" s="568"/>
    </row>
    <row r="8" spans="2:23" ht="63" customHeight="1" thickBot="1" x14ac:dyDescent="0.4">
      <c r="B8" s="533" t="s">
        <v>118</v>
      </c>
      <c r="C8" s="534"/>
      <c r="D8" s="534"/>
      <c r="E8" s="534"/>
      <c r="F8" s="534"/>
      <c r="G8" s="534"/>
      <c r="H8" s="534"/>
      <c r="I8" s="534"/>
      <c r="J8" s="534"/>
      <c r="K8" s="534"/>
      <c r="L8" s="534"/>
      <c r="M8" s="534"/>
      <c r="N8" s="534"/>
      <c r="O8" s="534"/>
      <c r="P8" s="534"/>
      <c r="Q8" s="534"/>
      <c r="R8" s="534"/>
      <c r="S8" s="534"/>
      <c r="T8" s="534"/>
      <c r="U8" s="534"/>
      <c r="V8" s="534"/>
      <c r="W8" s="535"/>
    </row>
    <row r="9" spans="2:23" ht="29.25" customHeight="1" thickBot="1" x14ac:dyDescent="0.4">
      <c r="B9" s="549"/>
      <c r="C9" s="569" t="s">
        <v>63</v>
      </c>
      <c r="D9" s="570"/>
      <c r="E9" s="570"/>
      <c r="F9" s="570"/>
      <c r="G9" s="570"/>
      <c r="H9" s="570"/>
      <c r="I9" s="570"/>
      <c r="J9" s="571"/>
      <c r="K9" s="66"/>
      <c r="L9" s="66"/>
      <c r="M9" s="66"/>
      <c r="N9" s="66"/>
      <c r="O9" s="549"/>
      <c r="P9" s="569" t="s">
        <v>62</v>
      </c>
      <c r="Q9" s="570"/>
      <c r="R9" s="570"/>
      <c r="S9" s="570"/>
      <c r="T9" s="570"/>
      <c r="U9" s="570"/>
      <c r="V9" s="570"/>
      <c r="W9" s="571"/>
    </row>
    <row r="10" spans="2:23" ht="28.5" customHeight="1" thickBot="1" x14ac:dyDescent="0.4">
      <c r="B10" s="550"/>
      <c r="C10" s="58" t="str">
        <f t="shared" ref="C10:J10" si="0">P2</f>
        <v>Day 1</v>
      </c>
      <c r="D10" s="58" t="str">
        <f t="shared" si="0"/>
        <v>Day 2</v>
      </c>
      <c r="E10" s="58" t="str">
        <f t="shared" si="0"/>
        <v>Day 3</v>
      </c>
      <c r="F10" s="58" t="str">
        <f t="shared" si="0"/>
        <v>Day 4</v>
      </c>
      <c r="G10" s="58" t="str">
        <f t="shared" si="0"/>
        <v>Day 5</v>
      </c>
      <c r="H10" s="58" t="str">
        <f t="shared" si="0"/>
        <v>Day 6</v>
      </c>
      <c r="I10" s="58" t="str">
        <f t="shared" si="0"/>
        <v>Day 7</v>
      </c>
      <c r="J10" s="58" t="str">
        <f t="shared" si="0"/>
        <v>Day 1</v>
      </c>
      <c r="K10" s="66"/>
      <c r="L10" s="565"/>
      <c r="M10" s="565"/>
      <c r="N10" s="66"/>
      <c r="O10" s="550"/>
      <c r="P10" s="58" t="str">
        <f>P2</f>
        <v>Day 1</v>
      </c>
      <c r="Q10" s="58" t="str">
        <f t="shared" ref="Q10:W10" si="1">Q2</f>
        <v>Day 2</v>
      </c>
      <c r="R10" s="58" t="str">
        <f t="shared" si="1"/>
        <v>Day 3</v>
      </c>
      <c r="S10" s="58" t="str">
        <f t="shared" si="1"/>
        <v>Day 4</v>
      </c>
      <c r="T10" s="58" t="str">
        <f t="shared" si="1"/>
        <v>Day 5</v>
      </c>
      <c r="U10" s="58" t="str">
        <f t="shared" si="1"/>
        <v>Day 6</v>
      </c>
      <c r="V10" s="58" t="str">
        <f t="shared" si="1"/>
        <v>Day 7</v>
      </c>
      <c r="W10" s="58" t="str">
        <f t="shared" si="1"/>
        <v>Day 1</v>
      </c>
    </row>
    <row r="11" spans="2:23" ht="31" customHeight="1" x14ac:dyDescent="0.35">
      <c r="B11" s="121" t="s">
        <v>8</v>
      </c>
      <c r="C11" s="73"/>
      <c r="D11" s="59"/>
      <c r="E11" s="59"/>
      <c r="F11" s="59"/>
      <c r="G11" s="59"/>
      <c r="H11" s="65"/>
      <c r="I11" s="60"/>
      <c r="J11" s="106"/>
      <c r="K11" s="66"/>
      <c r="L11" s="565"/>
      <c r="M11" s="565"/>
      <c r="N11" s="66"/>
      <c r="O11" s="121" t="s">
        <v>8</v>
      </c>
      <c r="P11" s="73"/>
      <c r="Q11" s="59"/>
      <c r="R11" s="59"/>
      <c r="S11" s="59"/>
      <c r="T11" s="59"/>
      <c r="U11" s="60"/>
      <c r="V11" s="65"/>
      <c r="W11" s="106"/>
    </row>
    <row r="12" spans="2:23" ht="31" customHeight="1" x14ac:dyDescent="0.35">
      <c r="B12" s="121" t="s">
        <v>9</v>
      </c>
      <c r="C12" s="74"/>
      <c r="D12" s="61"/>
      <c r="E12" s="61"/>
      <c r="F12" s="61"/>
      <c r="G12" s="61"/>
      <c r="H12" s="62"/>
      <c r="I12" s="71"/>
      <c r="J12" s="107"/>
      <c r="K12" s="66"/>
      <c r="L12" s="562"/>
      <c r="M12" s="562"/>
      <c r="N12" s="66"/>
      <c r="O12" s="121" t="s">
        <v>9</v>
      </c>
      <c r="P12" s="74"/>
      <c r="Q12" s="61"/>
      <c r="R12" s="61"/>
      <c r="S12" s="61"/>
      <c r="T12" s="61"/>
      <c r="U12" s="62"/>
      <c r="V12" s="71"/>
      <c r="W12" s="109"/>
    </row>
    <row r="13" spans="2:23" ht="31" customHeight="1" thickBot="1" x14ac:dyDescent="0.4">
      <c r="B13" s="122" t="s">
        <v>10</v>
      </c>
      <c r="C13" s="75"/>
      <c r="D13" s="63"/>
      <c r="E13" s="63"/>
      <c r="F13" s="63"/>
      <c r="G13" s="63"/>
      <c r="H13" s="64"/>
      <c r="I13" s="72"/>
      <c r="J13" s="108"/>
      <c r="K13" s="67"/>
      <c r="L13" s="563"/>
      <c r="M13" s="564"/>
      <c r="N13" s="67"/>
      <c r="O13" s="122" t="s">
        <v>10</v>
      </c>
      <c r="P13" s="75"/>
      <c r="Q13" s="63"/>
      <c r="R13" s="63"/>
      <c r="S13" s="63"/>
      <c r="T13" s="63"/>
      <c r="U13" s="64"/>
      <c r="V13" s="72"/>
      <c r="W13" s="110"/>
    </row>
    <row r="14" spans="2:23" ht="70" customHeight="1" thickBot="1" x14ac:dyDescent="0.4">
      <c r="N14" s="98"/>
    </row>
    <row r="15" spans="2:23" ht="40.5" customHeight="1" thickBot="1" x14ac:dyDescent="0.4">
      <c r="B15" s="536" t="s">
        <v>117</v>
      </c>
      <c r="C15" s="537"/>
      <c r="D15" s="537"/>
      <c r="E15" s="537"/>
      <c r="F15" s="537"/>
      <c r="G15" s="537"/>
      <c r="H15" s="537"/>
      <c r="I15" s="537"/>
      <c r="J15" s="537"/>
      <c r="K15" s="537"/>
      <c r="L15" s="537"/>
      <c r="M15" s="537"/>
      <c r="N15" s="538"/>
      <c r="O15" s="537"/>
      <c r="P15" s="537"/>
      <c r="Q15" s="537"/>
      <c r="R15" s="537"/>
      <c r="S15" s="537"/>
      <c r="T15" s="537"/>
      <c r="U15" s="537"/>
      <c r="V15" s="537"/>
      <c r="W15" s="539"/>
    </row>
    <row r="16" spans="2:23" ht="57.75" customHeight="1" thickTop="1" thickBot="1" x14ac:dyDescent="0.4">
      <c r="B16" s="540" t="s">
        <v>119</v>
      </c>
      <c r="C16" s="541"/>
      <c r="D16" s="541"/>
      <c r="E16" s="541"/>
      <c r="F16" s="541"/>
      <c r="G16" s="541"/>
      <c r="H16" s="541"/>
      <c r="I16" s="541"/>
      <c r="J16" s="541"/>
      <c r="K16" s="541"/>
      <c r="L16" s="541"/>
      <c r="M16" s="541"/>
      <c r="N16" s="541"/>
      <c r="O16" s="542"/>
      <c r="P16" s="541"/>
      <c r="Q16" s="541"/>
      <c r="R16" s="541"/>
      <c r="S16" s="541"/>
      <c r="T16" s="541"/>
      <c r="U16" s="541"/>
      <c r="V16" s="541"/>
      <c r="W16" s="543"/>
    </row>
    <row r="17" spans="2:23" ht="27.75" customHeight="1" thickTop="1" thickBot="1" x14ac:dyDescent="0.4">
      <c r="B17" s="547"/>
      <c r="C17" s="551" t="s">
        <v>63</v>
      </c>
      <c r="D17" s="552"/>
      <c r="E17" s="552"/>
      <c r="F17" s="552"/>
      <c r="G17" s="552"/>
      <c r="H17" s="552"/>
      <c r="I17" s="552"/>
      <c r="J17" s="553"/>
      <c r="K17" s="69"/>
      <c r="L17" s="69"/>
      <c r="M17" s="69"/>
      <c r="N17" s="301"/>
      <c r="O17" s="548"/>
      <c r="P17" s="554" t="s">
        <v>62</v>
      </c>
      <c r="Q17" s="555"/>
      <c r="R17" s="555"/>
      <c r="S17" s="555"/>
      <c r="T17" s="555"/>
      <c r="U17" s="555"/>
      <c r="V17" s="555"/>
      <c r="W17" s="556"/>
    </row>
    <row r="18" spans="2:23" ht="28.5" customHeight="1" thickBot="1" x14ac:dyDescent="0.4">
      <c r="B18" s="547"/>
      <c r="C18" s="298" t="str">
        <f>P2</f>
        <v>Day 1</v>
      </c>
      <c r="D18" s="299" t="str">
        <f>Q2</f>
        <v>Day 2</v>
      </c>
      <c r="E18" s="299" t="str">
        <f>R2</f>
        <v>Day 3</v>
      </c>
      <c r="F18" s="299" t="str">
        <f>S2</f>
        <v>Day 4</v>
      </c>
      <c r="G18" s="299" t="str">
        <f>T2</f>
        <v>Day 5</v>
      </c>
      <c r="H18" s="299" t="str">
        <f t="shared" ref="H18:J18" si="2">U2</f>
        <v>Day 6</v>
      </c>
      <c r="I18" s="299" t="str">
        <f t="shared" si="2"/>
        <v>Day 7</v>
      </c>
      <c r="J18" s="300" t="str">
        <f t="shared" si="2"/>
        <v>Day 1</v>
      </c>
      <c r="K18" s="289"/>
      <c r="L18" s="69"/>
      <c r="M18" s="69"/>
      <c r="N18" s="297"/>
      <c r="O18" s="547"/>
      <c r="P18" s="298" t="str">
        <f t="shared" ref="P18:W18" si="3">P2</f>
        <v>Day 1</v>
      </c>
      <c r="Q18" s="306" t="str">
        <f t="shared" si="3"/>
        <v>Day 2</v>
      </c>
      <c r="R18" s="306" t="str">
        <f t="shared" si="3"/>
        <v>Day 3</v>
      </c>
      <c r="S18" s="306" t="str">
        <f t="shared" si="3"/>
        <v>Day 4</v>
      </c>
      <c r="T18" s="306" t="str">
        <f t="shared" si="3"/>
        <v>Day 5</v>
      </c>
      <c r="U18" s="306" t="str">
        <f t="shared" si="3"/>
        <v>Day 6</v>
      </c>
      <c r="V18" s="306" t="str">
        <f t="shared" si="3"/>
        <v>Day 7</v>
      </c>
      <c r="W18" s="307" t="str">
        <f t="shared" si="3"/>
        <v>Day 1</v>
      </c>
    </row>
    <row r="19" spans="2:23" ht="31" customHeight="1" thickTop="1" thickBot="1" x14ac:dyDescent="0.4">
      <c r="B19" s="324" t="s">
        <v>8</v>
      </c>
      <c r="C19" s="302"/>
      <c r="D19" s="302"/>
      <c r="E19" s="302"/>
      <c r="F19" s="302"/>
      <c r="G19" s="302"/>
      <c r="H19" s="303"/>
      <c r="I19" s="304"/>
      <c r="J19" s="305"/>
      <c r="K19" s="289"/>
      <c r="L19" s="69"/>
      <c r="M19" s="69"/>
      <c r="N19" s="66"/>
      <c r="O19" s="324" t="s">
        <v>8</v>
      </c>
      <c r="P19" s="326"/>
      <c r="Q19" s="302"/>
      <c r="R19" s="302"/>
      <c r="S19" s="302"/>
      <c r="T19" s="302"/>
      <c r="U19" s="303"/>
      <c r="V19" s="304"/>
      <c r="W19" s="305"/>
    </row>
    <row r="20" spans="2:23" ht="31" customHeight="1" thickBot="1" x14ac:dyDescent="0.4">
      <c r="B20" s="324" t="s">
        <v>9</v>
      </c>
      <c r="C20" s="287"/>
      <c r="D20" s="287"/>
      <c r="E20" s="288"/>
      <c r="F20" s="288"/>
      <c r="G20" s="288"/>
      <c r="H20" s="288"/>
      <c r="I20" s="288"/>
      <c r="J20" s="296"/>
      <c r="K20" s="66"/>
      <c r="L20" s="69"/>
      <c r="M20" s="69"/>
      <c r="N20" s="66"/>
      <c r="O20" s="324" t="s">
        <v>9</v>
      </c>
      <c r="P20" s="327"/>
      <c r="Q20" s="288"/>
      <c r="R20" s="288"/>
      <c r="S20" s="287"/>
      <c r="T20" s="288"/>
      <c r="U20" s="288"/>
      <c r="V20" s="288"/>
      <c r="W20" s="294"/>
    </row>
    <row r="21" spans="2:23" ht="31" customHeight="1" thickBot="1" x14ac:dyDescent="0.4">
      <c r="B21" s="324" t="s">
        <v>10</v>
      </c>
      <c r="C21" s="325"/>
      <c r="D21" s="308"/>
      <c r="E21" s="308"/>
      <c r="F21" s="308"/>
      <c r="G21" s="308"/>
      <c r="H21" s="308"/>
      <c r="I21" s="309"/>
      <c r="J21" s="310"/>
      <c r="K21" s="289"/>
      <c r="L21" s="69"/>
      <c r="M21" s="69"/>
      <c r="N21" s="66"/>
      <c r="O21" s="324" t="s">
        <v>10</v>
      </c>
      <c r="P21" s="325"/>
      <c r="Q21" s="309"/>
      <c r="R21" s="308"/>
      <c r="S21" s="308"/>
      <c r="T21" s="308"/>
      <c r="U21" s="309"/>
      <c r="V21" s="308"/>
      <c r="W21" s="311"/>
    </row>
    <row r="22" spans="2:23" ht="155.5" thickBot="1" x14ac:dyDescent="0.4">
      <c r="B22" s="329" t="s">
        <v>166</v>
      </c>
      <c r="C22" s="293"/>
      <c r="D22" s="292"/>
      <c r="E22" s="293"/>
      <c r="F22" s="293"/>
      <c r="G22" s="293"/>
      <c r="H22" s="292"/>
      <c r="I22" s="292"/>
      <c r="J22" s="295"/>
      <c r="K22" s="67"/>
      <c r="L22" s="70"/>
      <c r="M22" s="70"/>
      <c r="N22" s="67"/>
      <c r="O22" s="329" t="s">
        <v>166</v>
      </c>
      <c r="P22" s="328"/>
      <c r="Q22" s="292"/>
      <c r="R22" s="292"/>
      <c r="S22" s="292"/>
      <c r="T22" s="292"/>
      <c r="U22" s="292"/>
      <c r="V22" s="292"/>
      <c r="W22" s="295"/>
    </row>
    <row r="23" spans="2:23" ht="70" customHeight="1" thickTop="1" thickBot="1" x14ac:dyDescent="0.4">
      <c r="I23" s="291"/>
      <c r="J23" s="290"/>
    </row>
    <row r="24" spans="2:23" ht="43.5" customHeight="1" thickBot="1" x14ac:dyDescent="0.4">
      <c r="B24" s="544" t="s">
        <v>140</v>
      </c>
      <c r="C24" s="545"/>
      <c r="D24" s="545"/>
      <c r="E24" s="545"/>
      <c r="F24" s="545"/>
      <c r="G24" s="545"/>
      <c r="H24" s="545"/>
      <c r="I24" s="545"/>
      <c r="J24" s="545"/>
      <c r="K24" s="545"/>
      <c r="L24" s="545"/>
      <c r="M24" s="545"/>
      <c r="N24" s="545"/>
      <c r="O24" s="545"/>
      <c r="P24" s="545"/>
      <c r="Q24" s="545"/>
      <c r="R24" s="545"/>
      <c r="S24" s="545"/>
      <c r="T24" s="545"/>
      <c r="U24" s="545"/>
      <c r="V24" s="545"/>
      <c r="W24" s="546"/>
    </row>
    <row r="25" spans="2:23" ht="57.75" customHeight="1" thickBot="1" x14ac:dyDescent="0.4">
      <c r="B25" s="533" t="s">
        <v>141</v>
      </c>
      <c r="C25" s="534"/>
      <c r="D25" s="534"/>
      <c r="E25" s="534"/>
      <c r="F25" s="534"/>
      <c r="G25" s="534"/>
      <c r="H25" s="534"/>
      <c r="I25" s="534"/>
      <c r="J25" s="534"/>
      <c r="K25" s="534"/>
      <c r="L25" s="534"/>
      <c r="M25" s="534"/>
      <c r="N25" s="534"/>
      <c r="O25" s="534"/>
      <c r="P25" s="534"/>
      <c r="Q25" s="534"/>
      <c r="R25" s="534"/>
      <c r="S25" s="534"/>
      <c r="T25" s="534"/>
      <c r="U25" s="534"/>
      <c r="V25" s="534"/>
      <c r="W25" s="535"/>
    </row>
    <row r="26" spans="2:23" ht="9" customHeight="1" thickBot="1" x14ac:dyDescent="0.4">
      <c r="B26" s="340"/>
      <c r="C26" s="341"/>
      <c r="D26" s="341"/>
      <c r="E26" s="341"/>
      <c r="F26" s="341"/>
      <c r="G26" s="341"/>
      <c r="H26" s="341"/>
      <c r="I26" s="341"/>
      <c r="J26" s="341"/>
      <c r="K26" s="341"/>
      <c r="L26" s="341"/>
      <c r="M26" s="341"/>
      <c r="N26" s="341"/>
      <c r="O26" s="66"/>
      <c r="P26" s="66"/>
      <c r="Q26" s="66"/>
      <c r="R26" s="66"/>
      <c r="S26" s="66"/>
      <c r="T26" s="66"/>
      <c r="U26" s="66"/>
      <c r="V26" s="342"/>
      <c r="W26" s="343"/>
    </row>
    <row r="27" spans="2:23" ht="28.5" customHeight="1" thickBot="1" x14ac:dyDescent="0.4">
      <c r="B27" s="340"/>
      <c r="C27" s="341"/>
      <c r="D27" s="341"/>
      <c r="E27" s="341"/>
      <c r="F27" s="341"/>
      <c r="G27" s="341"/>
      <c r="H27" s="341"/>
      <c r="I27" s="341"/>
      <c r="J27" s="341"/>
      <c r="K27" s="341"/>
      <c r="L27" s="341"/>
      <c r="M27" s="341"/>
      <c r="N27" s="341"/>
      <c r="O27" s="344"/>
      <c r="P27" s="345" t="str">
        <f>P2</f>
        <v>Day 1</v>
      </c>
      <c r="Q27" s="58" t="str">
        <f t="shared" ref="Q27:W27" si="4">Q2</f>
        <v>Day 2</v>
      </c>
      <c r="R27" s="58" t="str">
        <f t="shared" si="4"/>
        <v>Day 3</v>
      </c>
      <c r="S27" s="58" t="str">
        <f t="shared" si="4"/>
        <v>Day 4</v>
      </c>
      <c r="T27" s="58" t="str">
        <f t="shared" si="4"/>
        <v>Day 5</v>
      </c>
      <c r="U27" s="58" t="str">
        <f t="shared" si="4"/>
        <v>Day 6</v>
      </c>
      <c r="V27" s="58" t="str">
        <f t="shared" si="4"/>
        <v>Day 7</v>
      </c>
      <c r="W27" s="58" t="str">
        <f t="shared" si="4"/>
        <v>Day 1</v>
      </c>
    </row>
    <row r="28" spans="2:23" ht="28.5" customHeight="1" thickBot="1" x14ac:dyDescent="0.4">
      <c r="B28" s="346"/>
      <c r="C28" s="347"/>
      <c r="D28" s="347"/>
      <c r="E28" s="347"/>
      <c r="F28" s="347"/>
      <c r="G28" s="347"/>
      <c r="H28" s="347"/>
      <c r="I28" s="347"/>
      <c r="J28" s="347"/>
      <c r="K28" s="347"/>
      <c r="L28" s="347"/>
      <c r="M28" s="347"/>
      <c r="N28" s="347"/>
      <c r="O28" s="348"/>
      <c r="P28" s="639"/>
      <c r="Q28" s="640"/>
      <c r="R28" s="641"/>
      <c r="S28" s="642"/>
      <c r="T28" s="642"/>
      <c r="U28" s="643"/>
      <c r="V28" s="644"/>
      <c r="W28" s="645"/>
    </row>
    <row r="29" spans="2:23" ht="16.5" customHeight="1" x14ac:dyDescent="0.35">
      <c r="B29" s="1"/>
      <c r="C29" s="1"/>
      <c r="D29" s="1"/>
      <c r="E29" s="1"/>
      <c r="F29" s="1"/>
      <c r="G29" s="1"/>
      <c r="H29" s="1"/>
      <c r="I29" s="1"/>
      <c r="J29" s="1"/>
      <c r="K29" s="1"/>
      <c r="L29" s="1"/>
      <c r="M29" s="1"/>
      <c r="W29" s="21"/>
    </row>
    <row r="30" spans="2:23" ht="16.5" customHeight="1" x14ac:dyDescent="0.35">
      <c r="B30" s="1"/>
      <c r="C30" s="1"/>
      <c r="D30" s="1"/>
      <c r="E30" s="1"/>
      <c r="F30" s="1"/>
      <c r="G30" s="1"/>
      <c r="H30" s="1"/>
      <c r="I30" s="1"/>
      <c r="J30" s="1"/>
      <c r="K30" s="1"/>
      <c r="L30" s="1"/>
      <c r="M30" s="1"/>
    </row>
    <row r="31" spans="2:23" ht="17.25" customHeight="1" x14ac:dyDescent="0.35">
      <c r="B31" s="557" t="s">
        <v>91</v>
      </c>
      <c r="C31" s="557"/>
      <c r="D31" s="559">
        <f>'Begin Here- Page 1'!B4</f>
        <v>0</v>
      </c>
      <c r="E31" s="559"/>
      <c r="F31" s="559"/>
      <c r="G31" s="559"/>
      <c r="H31" s="559"/>
      <c r="I31" s="559"/>
      <c r="J31" s="559"/>
      <c r="K31" s="559"/>
      <c r="L31" s="559"/>
      <c r="M31" s="1"/>
    </row>
    <row r="32" spans="2:23" ht="16.5" customHeight="1" x14ac:dyDescent="0.35">
      <c r="B32" s="557" t="s">
        <v>92</v>
      </c>
      <c r="C32" s="557"/>
      <c r="D32" s="558">
        <f>'Begin Here- Page 1'!C4</f>
        <v>0</v>
      </c>
      <c r="E32" s="558"/>
      <c r="F32" s="558"/>
      <c r="G32" s="558"/>
      <c r="H32" s="558"/>
      <c r="I32" s="558"/>
      <c r="J32" s="558"/>
      <c r="K32" s="558"/>
      <c r="L32" s="558"/>
      <c r="M32" s="1"/>
    </row>
    <row r="33" spans="2:18" x14ac:dyDescent="0.35">
      <c r="B33" s="557" t="s">
        <v>89</v>
      </c>
      <c r="C33" s="557"/>
      <c r="D33" s="558">
        <f>'Begin Here- Page 1'!D4</f>
        <v>0</v>
      </c>
      <c r="E33" s="558"/>
      <c r="F33" s="558"/>
      <c r="G33" s="558"/>
      <c r="H33" s="558"/>
      <c r="I33" s="558"/>
      <c r="J33" s="558"/>
      <c r="K33" s="558"/>
      <c r="L33" s="558"/>
      <c r="M33" s="1"/>
    </row>
    <row r="36" spans="2:18" ht="15" customHeight="1" x14ac:dyDescent="0.35"/>
    <row r="37" spans="2:18" ht="15" customHeight="1" x14ac:dyDescent="0.35"/>
    <row r="38" spans="2:18" ht="15.75" customHeight="1" x14ac:dyDescent="0.35"/>
    <row r="44" spans="2:18" ht="15" customHeight="1" x14ac:dyDescent="0.35"/>
    <row r="45" spans="2:18" ht="15.75" customHeight="1" x14ac:dyDescent="0.35"/>
    <row r="46" spans="2:18" ht="15.75" customHeight="1" x14ac:dyDescent="0.35"/>
    <row r="48" spans="2:18" x14ac:dyDescent="0.35">
      <c r="R48" s="9" t="s">
        <v>61</v>
      </c>
    </row>
  </sheetData>
  <sheetProtection algorithmName="SHA-512" hashValue="v1ItLUGvMEd28s2N5p1ZHMmCkdbExE5CNJnjxwsL5PczOdOU9BjPyMGC9LepXJHTj0IdPwVsGbakI1MEY1h8Ng==" saltValue="+wNO1pXPWCoYNinPj4y+eA==" spinCount="100000" sheet="1" objects="1" scenarios="1" selectLockedCells="1"/>
  <mergeCells count="26">
    <mergeCell ref="B1:W1"/>
    <mergeCell ref="L12:L13"/>
    <mergeCell ref="M12:M13"/>
    <mergeCell ref="B9:B10"/>
    <mergeCell ref="M10:M11"/>
    <mergeCell ref="L10:L11"/>
    <mergeCell ref="B7:W7"/>
    <mergeCell ref="C9:J9"/>
    <mergeCell ref="P9:W9"/>
    <mergeCell ref="B2:M5"/>
    <mergeCell ref="B33:C33"/>
    <mergeCell ref="B32:C32"/>
    <mergeCell ref="B31:C31"/>
    <mergeCell ref="D33:L33"/>
    <mergeCell ref="D32:L32"/>
    <mergeCell ref="D31:L31"/>
    <mergeCell ref="B25:W25"/>
    <mergeCell ref="B15:W15"/>
    <mergeCell ref="B16:W16"/>
    <mergeCell ref="B8:W8"/>
    <mergeCell ref="B24:W24"/>
    <mergeCell ref="B17:B18"/>
    <mergeCell ref="O17:O18"/>
    <mergeCell ref="O9:O10"/>
    <mergeCell ref="C17:J17"/>
    <mergeCell ref="P17:W17"/>
  </mergeCells>
  <dataValidations count="1">
    <dataValidation type="whole" operator="greaterThanOrEqual" allowBlank="1" showErrorMessage="1" errorTitle="Please enter a Whole Number." error="Please enter a Whole Number." sqref="C19:J22 P28:W28 P19:W22 C11:J13 P11:W13" xr:uid="{00000000-0002-0000-0200-000000000000}">
      <formula1>0</formula1>
    </dataValidation>
  </dataValidations>
  <pageMargins left="0.25" right="0.25" top="0.75" bottom="0.75" header="0.3" footer="0.3"/>
  <pageSetup scale="51"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J66"/>
  <sheetViews>
    <sheetView topLeftCell="A43" workbookViewId="0">
      <selection activeCell="E36" sqref="E36"/>
    </sheetView>
  </sheetViews>
  <sheetFormatPr defaultColWidth="8.81640625" defaultRowHeight="14.5" x14ac:dyDescent="0.35"/>
  <cols>
    <col min="1" max="1" width="8" style="16" customWidth="1"/>
    <col min="2" max="2" width="35.453125" style="16" customWidth="1"/>
    <col min="3" max="3" width="10.7265625" style="16" customWidth="1"/>
    <col min="4" max="4" width="10.26953125" style="16" customWidth="1"/>
    <col min="5" max="5" width="11" style="16" customWidth="1"/>
    <col min="6" max="6" width="10.7265625" style="16" customWidth="1"/>
    <col min="7" max="7" width="11.1796875" style="16" customWidth="1"/>
    <col min="8" max="8" width="10.453125" style="16" customWidth="1"/>
    <col min="9" max="9" width="10.54296875" style="16" customWidth="1"/>
    <col min="10" max="10" width="10" style="16" customWidth="1"/>
    <col min="11" max="11" width="3.453125" style="16" customWidth="1"/>
    <col min="12" max="12" width="25.26953125" style="16" bestFit="1" customWidth="1"/>
    <col min="13" max="13" width="8.453125" style="16" customWidth="1"/>
    <col min="14" max="15" width="8" style="16" bestFit="1" customWidth="1"/>
    <col min="16" max="16384" width="8.81640625" style="16"/>
  </cols>
  <sheetData>
    <row r="1" spans="2:10" ht="47.25" customHeight="1" thickBot="1" x14ac:dyDescent="0.4">
      <c r="B1" s="578" t="s">
        <v>115</v>
      </c>
      <c r="C1" s="579"/>
      <c r="D1" s="579"/>
      <c r="E1" s="579"/>
      <c r="F1" s="579"/>
      <c r="G1" s="579"/>
      <c r="H1" s="579"/>
      <c r="I1" s="579"/>
      <c r="J1" s="580"/>
    </row>
    <row r="2" spans="2:10" ht="19.5" customHeight="1" x14ac:dyDescent="0.35">
      <c r="B2" s="603" t="s">
        <v>121</v>
      </c>
      <c r="C2" s="604"/>
      <c r="D2" s="604"/>
      <c r="E2" s="604"/>
      <c r="F2" s="604"/>
      <c r="G2" s="604"/>
      <c r="H2" s="604"/>
      <c r="I2" s="604"/>
      <c r="J2" s="605"/>
    </row>
    <row r="3" spans="2:10" ht="15" customHeight="1" x14ac:dyDescent="0.35">
      <c r="B3" s="606"/>
      <c r="C3" s="607"/>
      <c r="D3" s="607"/>
      <c r="E3" s="607"/>
      <c r="F3" s="607"/>
      <c r="G3" s="607"/>
      <c r="H3" s="607"/>
      <c r="I3" s="607"/>
      <c r="J3" s="608"/>
    </row>
    <row r="4" spans="2:10" ht="25.5" customHeight="1" thickBot="1" x14ac:dyDescent="0.4">
      <c r="B4" s="609"/>
      <c r="C4" s="610"/>
      <c r="D4" s="610"/>
      <c r="E4" s="610"/>
      <c r="F4" s="610"/>
      <c r="G4" s="610"/>
      <c r="H4" s="610"/>
      <c r="I4" s="610"/>
      <c r="J4" s="611"/>
    </row>
    <row r="5" spans="2:10" ht="22.5" customHeight="1" thickBot="1" x14ac:dyDescent="0.4">
      <c r="I5" s="9"/>
      <c r="J5" s="9"/>
    </row>
    <row r="6" spans="2:10" ht="46.5" customHeight="1" thickBot="1" x14ac:dyDescent="0.4">
      <c r="B6" s="600" t="s">
        <v>122</v>
      </c>
      <c r="C6" s="601"/>
      <c r="D6" s="601"/>
      <c r="E6" s="601"/>
      <c r="F6" s="601"/>
      <c r="G6" s="601"/>
      <c r="H6" s="601"/>
      <c r="I6" s="601"/>
      <c r="J6" s="602"/>
    </row>
    <row r="7" spans="2:10" ht="17.25" customHeight="1" thickBot="1" x14ac:dyDescent="0.4">
      <c r="B7" s="17"/>
      <c r="C7" s="30" t="str">
        <f>'Meals - Page 3'!P2</f>
        <v>Day 1</v>
      </c>
      <c r="D7" s="30" t="str">
        <f>'Meals - Page 3'!Q2</f>
        <v>Day 2</v>
      </c>
      <c r="E7" s="30" t="str">
        <f>'Meals - Page 3'!R2</f>
        <v>Day 3</v>
      </c>
      <c r="F7" s="30" t="str">
        <f>'Meals - Page 3'!S2</f>
        <v>Day 4</v>
      </c>
      <c r="G7" s="30" t="str">
        <f>'Meals - Page 3'!T2</f>
        <v>Day 5</v>
      </c>
      <c r="H7" s="30" t="str">
        <f>'Meals - Page 3'!U2</f>
        <v>Day 6</v>
      </c>
      <c r="I7" s="30" t="str">
        <f>'Meals - Page 3'!V2</f>
        <v>Day 7</v>
      </c>
      <c r="J7" s="30" t="str">
        <f>'Meals - Page 3'!W2</f>
        <v>Day 1</v>
      </c>
    </row>
    <row r="8" spans="2:10" ht="27.75" customHeight="1" thickBot="1" x14ac:dyDescent="0.4">
      <c r="B8" s="317" t="s">
        <v>8</v>
      </c>
      <c r="C8" s="135">
        <f>IFERROR('Meals - Page 3'!P3+'Meals - Page 3'!C11+'Meals - Page 3'!P11+'Meals - Page 3'!C19+'Meals - Page 3'!P19,0)</f>
        <v>0</v>
      </c>
      <c r="D8" s="136">
        <f>IFERROR('Meals - Page 3'!Q3+'Meals - Page 3'!D11+'Meals - Page 3'!Q11+'Meals - Page 3'!D19+'Meals - Page 3'!Q19,0)</f>
        <v>0</v>
      </c>
      <c r="E8" s="136">
        <f>'Meals - Page 3'!R3+'Meals - Page 3'!E11+'Meals - Page 3'!R11+'Meals - Page 3'!E19+'Meals - Page 3'!R19</f>
        <v>0</v>
      </c>
      <c r="F8" s="136">
        <f>'Meals - Page 3'!S3+'Meals - Page 3'!F11+'Meals - Page 3'!S11+'Meals - Page 3'!F19+'Meals - Page 3'!S19</f>
        <v>0</v>
      </c>
      <c r="G8" s="136">
        <f>'Meals - Page 3'!T3+'Meals - Page 3'!G11+'Meals - Page 3'!T11+'Meals - Page 3'!G19+'Meals - Page 3'!T19</f>
        <v>0</v>
      </c>
      <c r="H8" s="136">
        <f>'Meals - Page 3'!U3+'Meals - Page 3'!H11+'Meals - Page 3'!U11+'Meals - Page 3'!H19+'Meals - Page 3'!U19</f>
        <v>0</v>
      </c>
      <c r="I8" s="136">
        <f>'Meals - Page 3'!V3+'Meals - Page 3'!I11+'Meals - Page 3'!V11+'Meals - Page 3'!I19+'Meals - Page 3'!V19</f>
        <v>0</v>
      </c>
      <c r="J8" s="137">
        <f>'Meals - Page 3'!W3+'Meals - Page 3'!J11+'Meals - Page 3'!W11+'Meals - Page 3'!J19+'Meals - Page 3'!W19</f>
        <v>0</v>
      </c>
    </row>
    <row r="9" spans="2:10" ht="28.5" customHeight="1" thickBot="1" x14ac:dyDescent="0.4">
      <c r="B9" s="18" t="s">
        <v>9</v>
      </c>
      <c r="C9" s="318">
        <f>IFERROR(SUM('Meals - Page 3'!C12,'Meals - Page 3'!P4,'Meals - Page 3'!P12,'Meals - Page 3'!C20,'Meals - Page 3'!P20),0)</f>
        <v>0</v>
      </c>
      <c r="D9" s="140">
        <f>'Meals - Page 3'!Q4+'Meals - Page 3'!D12+'Meals - Page 3'!Q12+'Meals - Page 3'!D20+'Meals - Page 3'!Q20</f>
        <v>0</v>
      </c>
      <c r="E9" s="140">
        <f>'Meals - Page 3'!R4+'Meals - Page 3'!E12+'Meals - Page 3'!R12+'Meals - Page 3'!E20+'Meals - Page 3'!R20</f>
        <v>0</v>
      </c>
      <c r="F9" s="140">
        <f>'Meals - Page 3'!S4+'Meals - Page 3'!F12+'Meals - Page 3'!S12+'Meals - Page 3'!F20+'Meals - Page 3'!S20</f>
        <v>0</v>
      </c>
      <c r="G9" s="140">
        <f>'Meals - Page 3'!T4+'Meals - Page 3'!G12+'Meals - Page 3'!T12+'Meals - Page 3'!G20+'Meals - Page 3'!T20</f>
        <v>0</v>
      </c>
      <c r="H9" s="140">
        <f>'Meals - Page 3'!U4+'Meals - Page 3'!H12+'Meals - Page 3'!U12+'Meals - Page 3'!H20+'Meals - Page 3'!U20</f>
        <v>0</v>
      </c>
      <c r="I9" s="140">
        <f>'Meals - Page 3'!V4+'Meals - Page 3'!I12+'Meals - Page 3'!V12+'Meals - Page 3'!I20+'Meals - Page 3'!V20</f>
        <v>0</v>
      </c>
      <c r="J9" s="319">
        <f>'Meals - Page 3'!W4+'Meals - Page 3'!J12+'Meals - Page 3'!W12+'Meals - Page 3'!J20+'Meals - Page 3'!W20</f>
        <v>0</v>
      </c>
    </row>
    <row r="10" spans="2:10" ht="32.25" customHeight="1" thickBot="1" x14ac:dyDescent="0.4">
      <c r="B10" s="18" t="s">
        <v>10</v>
      </c>
      <c r="C10" s="320">
        <f>IFERROR('Meals - Page 3'!P5+'Meals - Page 3'!C13+'Meals - Page 3'!P13+'Meals - Page 3'!C21+'Meals - Page 3'!P21,0)</f>
        <v>0</v>
      </c>
      <c r="D10" s="316">
        <f>'Meals - Page 3'!Q5+'Meals - Page 3'!D13+'Meals - Page 3'!Q13+'Meals - Page 3'!D21+'Meals - Page 3'!Q21</f>
        <v>0</v>
      </c>
      <c r="E10" s="138">
        <f>'Meals - Page 3'!R5+'Meals - Page 3'!E13+'Meals - Page 3'!R13+'Meals - Page 3'!E21+'Meals - Page 3'!R21</f>
        <v>0</v>
      </c>
      <c r="F10" s="138">
        <f>'Meals - Page 3'!S5+'Meals - Page 3'!F13+'Meals - Page 3'!S13+'Meals - Page 3'!F21+'Meals - Page 3'!S21</f>
        <v>0</v>
      </c>
      <c r="G10" s="138">
        <f>'Meals - Page 3'!T5+'Meals - Page 3'!G13+'Meals - Page 3'!T13+'Meals - Page 3'!G21+'Meals - Page 3'!T21</f>
        <v>0</v>
      </c>
      <c r="H10" s="138">
        <f>'Meals - Page 3'!U5+'Meals - Page 3'!H13+'Meals - Page 3'!U13+'Meals - Page 3'!H21+'Meals - Page 3'!U21</f>
        <v>0</v>
      </c>
      <c r="I10" s="138">
        <f>'Meals - Page 3'!V5+'Meals - Page 3'!I13+'Meals - Page 3'!V13+'Meals - Page 3'!I21+'Meals - Page 3'!V21</f>
        <v>0</v>
      </c>
      <c r="J10" s="139">
        <f>'Meals - Page 3'!W5+'Meals - Page 3'!J13+'Meals - Page 3'!W13+'Meals - Page 3'!J21+'Meals - Page 3'!W21</f>
        <v>0</v>
      </c>
    </row>
    <row r="11" spans="2:10" ht="22.5" customHeight="1" thickBot="1" x14ac:dyDescent="0.4">
      <c r="B11" s="19"/>
      <c r="C11" s="20"/>
      <c r="D11" s="20"/>
      <c r="E11" s="20"/>
      <c r="F11" s="20"/>
      <c r="G11" s="20"/>
      <c r="H11" s="20"/>
      <c r="J11" s="9"/>
    </row>
    <row r="12" spans="2:10" ht="19.5" customHeight="1" x14ac:dyDescent="0.35">
      <c r="B12" s="594" t="s">
        <v>120</v>
      </c>
      <c r="C12" s="595"/>
      <c r="D12" s="595"/>
      <c r="E12" s="595"/>
      <c r="F12" s="595"/>
      <c r="G12" s="595"/>
      <c r="H12" s="596"/>
      <c r="I12" s="9"/>
      <c r="J12" s="9"/>
    </row>
    <row r="13" spans="2:10" ht="18.75" customHeight="1" thickBot="1" x14ac:dyDescent="0.4">
      <c r="B13" s="597"/>
      <c r="C13" s="598"/>
      <c r="D13" s="598"/>
      <c r="E13" s="598"/>
      <c r="F13" s="598"/>
      <c r="G13" s="598"/>
      <c r="H13" s="599"/>
      <c r="I13" s="9"/>
      <c r="J13" s="9"/>
    </row>
    <row r="14" spans="2:10" ht="105.75" customHeight="1" thickBot="1" x14ac:dyDescent="0.4">
      <c r="B14" s="591" t="s">
        <v>76</v>
      </c>
      <c r="C14" s="593"/>
      <c r="D14" s="68"/>
      <c r="E14" s="591" t="s">
        <v>78</v>
      </c>
      <c r="F14" s="592"/>
      <c r="G14" s="592"/>
      <c r="H14" s="593"/>
      <c r="I14" s="9"/>
      <c r="J14" s="9"/>
    </row>
    <row r="15" spans="2:10" ht="19.5" customHeight="1" thickBot="1" x14ac:dyDescent="0.4">
      <c r="B15" s="76"/>
      <c r="C15" s="77"/>
      <c r="D15" s="51"/>
      <c r="E15" s="76"/>
      <c r="F15" s="78"/>
      <c r="G15" s="78"/>
      <c r="H15" s="77"/>
      <c r="I15" s="9"/>
      <c r="J15" s="9"/>
    </row>
    <row r="16" spans="2:10" ht="19.5" customHeight="1" x14ac:dyDescent="0.35">
      <c r="B16" s="79" t="s">
        <v>66</v>
      </c>
      <c r="C16" s="80">
        <f>SUM('Lodging - Page 2'!F7:F12)</f>
        <v>0</v>
      </c>
      <c r="D16" s="51"/>
      <c r="E16" s="79" t="s">
        <v>127</v>
      </c>
      <c r="F16" s="81"/>
      <c r="G16" s="79"/>
      <c r="H16" s="81">
        <f>'Lodging - Page 2'!I85</f>
        <v>0</v>
      </c>
      <c r="I16" s="9"/>
      <c r="J16" s="9"/>
    </row>
    <row r="17" spans="2:8" ht="19.5" customHeight="1" x14ac:dyDescent="0.35">
      <c r="B17" s="82"/>
      <c r="C17" s="83"/>
      <c r="D17" s="51"/>
      <c r="E17" s="82" t="s">
        <v>75</v>
      </c>
      <c r="F17" s="96"/>
      <c r="G17" s="97"/>
      <c r="H17" s="83">
        <f>'Lodging - Page 2'!H85</f>
        <v>0</v>
      </c>
    </row>
    <row r="18" spans="2:8" ht="19.5" customHeight="1" thickBot="1" x14ac:dyDescent="0.4">
      <c r="B18" s="82" t="s">
        <v>67</v>
      </c>
      <c r="C18" s="83">
        <f>SUMIF('Lodging - Page 2'!T$17:T$20,1,'Lodging - Page 2'!F$17:F$20)</f>
        <v>0</v>
      </c>
      <c r="D18" s="51"/>
      <c r="E18" s="84" t="s">
        <v>43</v>
      </c>
      <c r="F18" s="99"/>
      <c r="G18" s="100"/>
      <c r="H18" s="85">
        <f>'Lodging - Page 2'!G85</f>
        <v>0</v>
      </c>
    </row>
    <row r="19" spans="2:8" ht="19.5" customHeight="1" x14ac:dyDescent="0.35">
      <c r="B19" s="82" t="s">
        <v>68</v>
      </c>
      <c r="C19" s="83">
        <f>SUMIF('Lodging - Page 2'!T$17:T$20,"&gt;1",'Lodging - Page 2'!F$17:F$20)</f>
        <v>0</v>
      </c>
      <c r="D19" s="51"/>
      <c r="E19" s="632"/>
      <c r="F19" s="632"/>
      <c r="G19" s="632"/>
      <c r="H19" s="101"/>
    </row>
    <row r="20" spans="2:8" ht="19.5" customHeight="1" x14ac:dyDescent="0.35">
      <c r="B20" s="82"/>
      <c r="C20" s="83"/>
      <c r="D20" s="51"/>
      <c r="E20" s="209"/>
      <c r="F20" s="209"/>
      <c r="G20" s="209"/>
      <c r="H20" s="210"/>
    </row>
    <row r="21" spans="2:8" ht="19.5" customHeight="1" x14ac:dyDescent="0.35">
      <c r="B21" s="82" t="s">
        <v>197</v>
      </c>
      <c r="C21" s="332">
        <f>SUMIF('Lodging - Page 2'!K$24:K$27,1,'Lodging - Page 2'!F$24:F$27)+SUMIF('Lodging - Page 2'!K$30:K$32,1,'Lodging - Page 2'!F$30:F$32)+SUMIF('Lodging - Page 2'!K$35,1, 'Lodging - Page 2'!F$35)</f>
        <v>0</v>
      </c>
      <c r="D21" s="51"/>
      <c r="E21" s="209"/>
      <c r="F21" s="209"/>
      <c r="G21" s="209"/>
      <c r="H21" s="210"/>
    </row>
    <row r="22" spans="2:8" ht="19.5" customHeight="1" x14ac:dyDescent="0.35">
      <c r="B22" s="82" t="s">
        <v>198</v>
      </c>
      <c r="C22" s="332">
        <f>SUMIF('Lodging - Page 2'!K$24:K$27,"&gt;1",'Lodging - Page 2'!F$24:F$27)+SUMIF('Lodging - Page 2'!K$30:K$32,"&gt;1",'Lodging - Page 2'!F$30:F$32)+SUMIF('Lodging - Page 2'!K$35,"&gt;1", 'Lodging - Page 2'!F$35)</f>
        <v>0</v>
      </c>
      <c r="D22" s="51"/>
      <c r="E22" s="209"/>
      <c r="F22" s="209"/>
      <c r="G22" s="209"/>
      <c r="H22" s="210"/>
    </row>
    <row r="23" spans="2:8" ht="19.5" customHeight="1" x14ac:dyDescent="0.35">
      <c r="B23" s="82"/>
      <c r="C23" s="332"/>
      <c r="D23" s="51"/>
      <c r="E23" s="209"/>
      <c r="F23" s="209"/>
      <c r="G23" s="209"/>
      <c r="H23" s="210"/>
    </row>
    <row r="24" spans="2:8" ht="19.5" customHeight="1" x14ac:dyDescent="0.35">
      <c r="B24" s="82"/>
      <c r="C24" s="83"/>
      <c r="D24" s="51"/>
      <c r="E24" s="51"/>
      <c r="F24" s="51"/>
      <c r="G24" s="51"/>
      <c r="H24" s="86"/>
    </row>
    <row r="25" spans="2:8" ht="19.5" customHeight="1" x14ac:dyDescent="0.35">
      <c r="B25" s="82" t="s">
        <v>69</v>
      </c>
      <c r="C25" s="83">
        <f>SUMIF('Lodging - Page 2'!T$39:T$65,1,'Lodging - Page 2'!F$39:F$65)</f>
        <v>0</v>
      </c>
      <c r="D25" s="51"/>
      <c r="E25" s="51"/>
      <c r="F25" s="51"/>
      <c r="G25" s="51"/>
      <c r="H25" s="86"/>
    </row>
    <row r="26" spans="2:8" ht="19.5" customHeight="1" x14ac:dyDescent="0.35">
      <c r="B26" s="82" t="s">
        <v>70</v>
      </c>
      <c r="C26" s="83">
        <f>SUMIF('Lodging - Page 2'!T$39:T$65,2,'Lodging - Page 2'!F$39:F$65)</f>
        <v>0</v>
      </c>
      <c r="D26" s="51"/>
      <c r="E26" s="78"/>
      <c r="F26" s="78"/>
      <c r="G26" s="78"/>
      <c r="H26" s="86"/>
    </row>
    <row r="27" spans="2:8" ht="19.5" customHeight="1" x14ac:dyDescent="0.35">
      <c r="B27" s="82" t="s">
        <v>71</v>
      </c>
      <c r="C27" s="83">
        <f>SUMIF('Lodging - Page 2'!T$39:T$65,3,'Lodging - Page 2'!F$39:F$65)</f>
        <v>0</v>
      </c>
      <c r="D27" s="51"/>
      <c r="E27" s="78"/>
      <c r="F27" s="78"/>
      <c r="G27" s="78"/>
      <c r="H27" s="86"/>
    </row>
    <row r="28" spans="2:8" ht="19.5" customHeight="1" x14ac:dyDescent="0.35">
      <c r="B28" s="82" t="s">
        <v>72</v>
      </c>
      <c r="C28" s="83">
        <f>SUMIF('Lodging - Page 2'!T$39:T$65,4,'Lodging - Page 2'!F$39:F$65)</f>
        <v>0</v>
      </c>
      <c r="D28" s="51"/>
      <c r="E28" s="78"/>
      <c r="F28" s="78"/>
      <c r="G28" s="78"/>
      <c r="H28" s="86"/>
    </row>
    <row r="29" spans="2:8" ht="19.5" customHeight="1" x14ac:dyDescent="0.35">
      <c r="B29" s="82" t="s">
        <v>73</v>
      </c>
      <c r="C29" s="83">
        <f>SUMIF('Lodging - Page 2'!T$39:T$65,5,'Lodging - Page 2'!F$39:F$65)</f>
        <v>0</v>
      </c>
      <c r="D29" s="51"/>
      <c r="E29" s="78"/>
      <c r="F29" s="78"/>
      <c r="G29" s="78"/>
      <c r="H29" s="86"/>
    </row>
    <row r="30" spans="2:8" ht="19.5" customHeight="1" x14ac:dyDescent="0.35">
      <c r="B30" s="82" t="s">
        <v>74</v>
      </c>
      <c r="C30" s="83">
        <f>SUMIF('Lodging - Page 2'!T$39:T$65,"&gt;5",'Lodging - Page 2'!F$39:F$65)</f>
        <v>0</v>
      </c>
      <c r="D30" s="51"/>
      <c r="E30" s="78"/>
      <c r="F30" s="78"/>
      <c r="G30" s="78"/>
      <c r="H30" s="86"/>
    </row>
    <row r="31" spans="2:8" ht="19.5" customHeight="1" x14ac:dyDescent="0.35">
      <c r="B31" s="82"/>
      <c r="C31" s="83"/>
      <c r="D31" s="51"/>
      <c r="E31" s="78"/>
      <c r="F31" s="78"/>
      <c r="G31" s="78"/>
      <c r="H31" s="86"/>
    </row>
    <row r="32" spans="2:8" ht="19.5" customHeight="1" x14ac:dyDescent="0.35">
      <c r="B32" s="82" t="s">
        <v>191</v>
      </c>
      <c r="C32" s="332">
        <f>SUMIF('Lodging - Page 2'!T$70:T$82,1,'Lodging - Page 2'!F$70:F$82)+SUMIF('Lodging - Page 2'!K$36,1, 'Lodging - Page 2'!F$36)</f>
        <v>0</v>
      </c>
      <c r="D32" s="51"/>
      <c r="E32" s="51"/>
      <c r="F32" s="51"/>
      <c r="G32" s="51"/>
      <c r="H32" s="86"/>
    </row>
    <row r="33" spans="2:8" ht="19.5" customHeight="1" x14ac:dyDescent="0.35">
      <c r="B33" s="82" t="s">
        <v>192</v>
      </c>
      <c r="C33" s="332">
        <f>SUMIF('Lodging - Page 2'!T$70:T$82,2,'Lodging - Page 2'!F$70:F$82)+SUMIF('Lodging - Page 2'!K$36,2, 'Lodging - Page 2'!F$36)</f>
        <v>0</v>
      </c>
      <c r="D33" s="51"/>
      <c r="E33" s="51"/>
      <c r="F33" s="51"/>
      <c r="G33" s="51"/>
      <c r="H33" s="86"/>
    </row>
    <row r="34" spans="2:8" ht="19.5" customHeight="1" x14ac:dyDescent="0.35">
      <c r="B34" s="82" t="s">
        <v>193</v>
      </c>
      <c r="C34" s="332">
        <f>SUMIF('Lodging - Page 2'!T$70:T$82,3,'Lodging - Page 2'!F$70:F$82)+SUMIF('Lodging - Page 2'!K$36,3, 'Lodging - Page 2'!F$36)</f>
        <v>0</v>
      </c>
      <c r="D34" s="51"/>
      <c r="E34" s="78"/>
      <c r="F34" s="51"/>
      <c r="G34" s="78"/>
      <c r="H34" s="86"/>
    </row>
    <row r="35" spans="2:8" ht="19.5" customHeight="1" x14ac:dyDescent="0.35">
      <c r="B35" s="82" t="s">
        <v>194</v>
      </c>
      <c r="C35" s="332">
        <f>SUMIF('Lodging - Page 2'!T$70:T$82,4,'Lodging - Page 2'!F$70:F$82)+SUMIF('Lodging - Page 2'!K$36,4, 'Lodging - Page 2'!F$36)</f>
        <v>0</v>
      </c>
      <c r="D35" s="51"/>
      <c r="E35" s="87"/>
      <c r="F35" s="51"/>
      <c r="G35" s="51"/>
      <c r="H35" s="86"/>
    </row>
    <row r="36" spans="2:8" ht="19.5" customHeight="1" x14ac:dyDescent="0.35">
      <c r="B36" s="82" t="s">
        <v>195</v>
      </c>
      <c r="C36" s="332">
        <f>SUMIF('Lodging - Page 2'!T$70:T$82,5,'Lodging - Page 2'!F$70:F$82)+SUMIF('Lodging - Page 2'!K$36,5, 'Lodging - Page 2'!F$36)</f>
        <v>0</v>
      </c>
      <c r="D36" s="51"/>
      <c r="E36" s="51"/>
      <c r="F36" s="51"/>
      <c r="G36" s="51"/>
      <c r="H36" s="86"/>
    </row>
    <row r="37" spans="2:8" ht="21.75" customHeight="1" thickBot="1" x14ac:dyDescent="0.4">
      <c r="B37" s="84" t="s">
        <v>196</v>
      </c>
      <c r="C37" s="428">
        <f>SUMIF('Lodging - Page 2'!T$70:T$82,"&gt;5",'Lodging - Page 2'!F$70:F$82)+SUMIF('Lodging - Page 2'!K$36,"&gt;5", 'Lodging - Page 2'!F$36)</f>
        <v>0</v>
      </c>
      <c r="D37" s="55"/>
      <c r="E37" s="55"/>
      <c r="F37" s="55"/>
      <c r="G37" s="55"/>
      <c r="H37" s="56"/>
    </row>
    <row r="38" spans="2:8" ht="21.75" customHeight="1" x14ac:dyDescent="0.35">
      <c r="B38" s="330"/>
      <c r="C38" s="331"/>
      <c r="D38" s="9"/>
      <c r="E38" s="9"/>
      <c r="F38" s="9"/>
      <c r="G38" s="9"/>
      <c r="H38" s="9"/>
    </row>
    <row r="39" spans="2:8" ht="21.75" customHeight="1" x14ac:dyDescent="0.35">
      <c r="B39" s="330"/>
      <c r="C39" s="331"/>
      <c r="D39" s="9"/>
      <c r="E39" s="9"/>
      <c r="F39" s="9"/>
      <c r="G39" s="9"/>
      <c r="H39" s="9"/>
    </row>
    <row r="40" spans="2:8" ht="14.25" customHeight="1" thickBot="1" x14ac:dyDescent="0.4">
      <c r="B40" s="9"/>
      <c r="C40" s="9"/>
      <c r="D40" s="9"/>
      <c r="E40" s="22"/>
      <c r="F40" s="9"/>
    </row>
    <row r="41" spans="2:8" ht="24.75" customHeight="1" x14ac:dyDescent="0.35">
      <c r="B41" s="617" t="s">
        <v>129</v>
      </c>
      <c r="C41" s="618"/>
      <c r="D41" s="618"/>
      <c r="E41" s="618"/>
      <c r="F41" s="618"/>
      <c r="G41" s="618"/>
      <c r="H41" s="619"/>
    </row>
    <row r="42" spans="2:8" ht="18" customHeight="1" thickBot="1" x14ac:dyDescent="0.4">
      <c r="B42" s="620"/>
      <c r="C42" s="621"/>
      <c r="D42" s="621"/>
      <c r="E42" s="621"/>
      <c r="F42" s="621"/>
      <c r="G42" s="621"/>
      <c r="H42" s="622"/>
    </row>
    <row r="43" spans="2:8" ht="61.5" customHeight="1" thickBot="1" x14ac:dyDescent="0.4">
      <c r="B43" s="615" t="s">
        <v>81</v>
      </c>
      <c r="C43" s="616"/>
      <c r="D43" s="66"/>
      <c r="E43" s="612" t="s">
        <v>79</v>
      </c>
      <c r="F43" s="613"/>
      <c r="G43" s="613"/>
      <c r="H43" s="614"/>
    </row>
    <row r="44" spans="2:8" ht="18" customHeight="1" x14ac:dyDescent="0.35">
      <c r="B44" s="88" t="s">
        <v>77</v>
      </c>
      <c r="C44" s="89">
        <f>'Lodging - Page 2'!O13</f>
        <v>0</v>
      </c>
      <c r="D44" s="66"/>
      <c r="E44" s="629" t="s">
        <v>82</v>
      </c>
      <c r="F44" s="630"/>
      <c r="G44" s="631"/>
      <c r="H44" s="128">
        <f>'Lodging - Page 2'!P13</f>
        <v>0</v>
      </c>
    </row>
    <row r="45" spans="2:8" ht="18" customHeight="1" thickBot="1" x14ac:dyDescent="0.4">
      <c r="B45" s="91" t="s">
        <v>199</v>
      </c>
      <c r="C45" s="90">
        <f>('Lodging - Page 2'!O21+'Lodging - Page 2'!O66)+('Lodging - Page 2'!O35*'Lodging - Page 2'!Q35)</f>
        <v>0</v>
      </c>
      <c r="D45" s="66"/>
      <c r="E45" s="623" t="s">
        <v>201</v>
      </c>
      <c r="F45" s="624"/>
      <c r="G45" s="625"/>
      <c r="H45" s="129">
        <f>('Lodging - Page 2'!P21+'Lodging - Page 2'!P66+'Lodging - Page 2'!P83)+('Lodging - Page 2'!P36*'Lodging - Page 2'!Q36)</f>
        <v>0</v>
      </c>
    </row>
    <row r="46" spans="2:8" ht="18" customHeight="1" thickBot="1" x14ac:dyDescent="0.4">
      <c r="B46" s="91" t="s">
        <v>200</v>
      </c>
      <c r="C46" s="90">
        <f>('Lodging - Page 2'!O83)+('Lodging - Page 2'!O36*'Lodging - Page 2'!Q36)</f>
        <v>0</v>
      </c>
      <c r="D46" s="66"/>
      <c r="E46" s="589"/>
      <c r="F46" s="589"/>
      <c r="G46" s="589"/>
      <c r="H46" s="104"/>
    </row>
    <row r="47" spans="2:8" ht="18" customHeight="1" x14ac:dyDescent="0.35">
      <c r="B47" s="111" t="s">
        <v>123</v>
      </c>
      <c r="C47" s="112">
        <f>SUM('Meals - Page 3'!C11:'Meals - Page 3'!J11)+SUM('Meals - Page 3'!C19:J19)</f>
        <v>0</v>
      </c>
      <c r="D47" s="66"/>
      <c r="E47" s="626" t="s">
        <v>131</v>
      </c>
      <c r="F47" s="627"/>
      <c r="G47" s="628"/>
      <c r="H47" s="131">
        <f>SUM('Meals - Page 3'!P11:'Meals - Page 3'!W11)+SUM('Meals - Page 3'!P19:'Meals - Page 3'!W19)</f>
        <v>0</v>
      </c>
    </row>
    <row r="48" spans="2:8" ht="18" customHeight="1" x14ac:dyDescent="0.35">
      <c r="B48" s="111" t="s">
        <v>124</v>
      </c>
      <c r="C48" s="112">
        <f>SUM('Meals - Page 3'!C12:'Meals - Page 3'!J12)+SUM('Meals - Page 3'!C20:J20)</f>
        <v>0</v>
      </c>
      <c r="D48" s="66"/>
      <c r="E48" s="633" t="s">
        <v>132</v>
      </c>
      <c r="F48" s="634"/>
      <c r="G48" s="635"/>
      <c r="H48" s="132">
        <f>SUM('Meals - Page 3'!P12:'Meals - Page 3'!W12)+SUM('Meals - Page 3'!P20:'Meals - Page 3'!W20)</f>
        <v>0</v>
      </c>
    </row>
    <row r="49" spans="2:8" ht="18" customHeight="1" x14ac:dyDescent="0.35">
      <c r="B49" s="111" t="s">
        <v>125</v>
      </c>
      <c r="C49" s="112">
        <f>SUM('Meals - Page 3'!C13:'Meals - Page 3'!J13)+SUM('Meals - Page 3'!C21:J21)</f>
        <v>0</v>
      </c>
      <c r="D49" s="66"/>
      <c r="E49" s="633" t="s">
        <v>133</v>
      </c>
      <c r="F49" s="634"/>
      <c r="G49" s="635"/>
      <c r="H49" s="134">
        <f>SUM('Meals - Page 3'!P13:'Meals - Page 3'!W13)+SUM('Meals - Page 3'!P21:'Meals - Page 3'!W21)</f>
        <v>0</v>
      </c>
    </row>
    <row r="50" spans="2:8" ht="18" customHeight="1" thickBot="1" x14ac:dyDescent="0.4">
      <c r="B50" s="113" t="s">
        <v>135</v>
      </c>
      <c r="C50" s="127">
        <f>(SUM('Meals - Page 3'!C22:J22))+((SUMPRODUCT('Lodging - Page 2'!O7:O12,'Lodging - Page 2'!Q7:Q12)+(SUM('Lodging - Page 2'!O7:O12))))+((SUMPRODUCT('Lodging - Page 2'!O17:O20,'Lodging - Page 2'!Q17:Q20)+(SUM('Lodging - Page 2'!O17:O20))))+((SUMPRODUCT('Lodging - Page 2'!O39:O65,'Lodging - Page 2'!Q39:Q65)+(SUM('Lodging - Page 2'!O39:O65))))+((SUMPRODUCT('Lodging - Page 2'!O70:O82,'Lodging - Page 2'!Q70:Q82)+(SUM('Lodging - Page 2'!O70:O82))))</f>
        <v>0</v>
      </c>
      <c r="D50" s="66"/>
      <c r="E50" s="636" t="s">
        <v>136</v>
      </c>
      <c r="F50" s="637"/>
      <c r="G50" s="638"/>
      <c r="H50" s="133">
        <f>SUM('Meals - Page 3'!P22:'Meals - Page 3'!W22)+((SUMPRODUCT('Lodging - Page 2'!P7:P12,'Lodging - Page 2'!Q7:Q12)+(SUM('Lodging - Page 2'!P7:P12))))+((SUMPRODUCT('Lodging - Page 2'!P17:P20,'Lodging - Page 2'!Q17:Q20)+(SUM('Lodging - Page 2'!P17:P20))))+((SUMPRODUCT('Lodging - Page 2'!P39:P65,'Lodging - Page 2'!Q39:Q65)+(SUM('Lodging - Page 2'!P39:P65))))+((SUMPRODUCT('Lodging - Page 2'!P70:P82,'Lodging - Page 2'!Q70:Q82)+(SUM('Lodging - Page 2'!P70:P82))))</f>
        <v>0</v>
      </c>
    </row>
    <row r="51" spans="2:8" ht="18" customHeight="1" thickBot="1" x14ac:dyDescent="0.4">
      <c r="B51" s="66"/>
      <c r="C51" s="66"/>
      <c r="D51" s="66"/>
      <c r="E51" s="94"/>
      <c r="F51" s="94"/>
      <c r="G51" s="94"/>
      <c r="H51" s="130"/>
    </row>
    <row r="52" spans="2:8" ht="18" customHeight="1" x14ac:dyDescent="0.35">
      <c r="B52" s="617" t="s">
        <v>130</v>
      </c>
      <c r="C52" s="618"/>
      <c r="D52" s="618"/>
      <c r="E52" s="618"/>
      <c r="F52" s="618"/>
      <c r="G52" s="618"/>
      <c r="H52" s="619"/>
    </row>
    <row r="53" spans="2:8" ht="18" customHeight="1" thickBot="1" x14ac:dyDescent="0.4">
      <c r="B53" s="620"/>
      <c r="C53" s="621"/>
      <c r="D53" s="621"/>
      <c r="E53" s="621"/>
      <c r="F53" s="621"/>
      <c r="G53" s="621"/>
      <c r="H53" s="622"/>
    </row>
    <row r="54" spans="2:8" ht="18" customHeight="1" thickBot="1" x14ac:dyDescent="0.4">
      <c r="B54" s="93" t="s">
        <v>80</v>
      </c>
      <c r="C54" s="92">
        <f>SUM('Meals - Page 3'!P28:W28)</f>
        <v>0</v>
      </c>
      <c r="D54" s="70"/>
      <c r="E54" s="70"/>
      <c r="F54" s="70"/>
      <c r="G54" s="70"/>
      <c r="H54" s="95"/>
    </row>
    <row r="55" spans="2:8" ht="18" customHeight="1" thickBot="1" x14ac:dyDescent="0.4">
      <c r="B55" s="1"/>
      <c r="C55" s="1"/>
      <c r="D55" s="1"/>
      <c r="E55" s="1"/>
      <c r="F55" s="1"/>
      <c r="G55" s="1"/>
      <c r="H55" s="1"/>
    </row>
    <row r="56" spans="2:8" ht="18" customHeight="1" x14ac:dyDescent="0.35">
      <c r="B56" s="583" t="s">
        <v>128</v>
      </c>
      <c r="C56" s="584"/>
      <c r="D56" s="584"/>
      <c r="E56" s="584"/>
      <c r="F56" s="584"/>
      <c r="G56" s="584"/>
      <c r="H56" s="585"/>
    </row>
    <row r="57" spans="2:8" ht="18" customHeight="1" thickBot="1" x14ac:dyDescent="0.4">
      <c r="B57" s="586"/>
      <c r="C57" s="587"/>
      <c r="D57" s="587"/>
      <c r="E57" s="587"/>
      <c r="F57" s="587"/>
      <c r="G57" s="587"/>
      <c r="H57" s="588"/>
    </row>
    <row r="58" spans="2:8" ht="20.25" customHeight="1" thickBot="1" x14ac:dyDescent="0.4">
      <c r="B58" s="23" t="str">
        <f ca="1">IF(C58&gt;0,"NO LINENS DISCOUNT","")</f>
        <v/>
      </c>
      <c r="C58" s="105">
        <f ca="1">SUMIF('Lodging - Page 2'!D17:E82,"No Linens/Towels",'Lodging - Page 2'!F17:F65)+SUMIF('Lodging - Page 2'!D17:E82,"No Linens/Towels",'Lodging - Page 2'!G17:G65)+SUMIF('Lodging - Page 2'!D17:E82,"No Linens/Towels",'Lodging - Page 2'!H17:H65)</f>
        <v>0</v>
      </c>
      <c r="D58" s="103"/>
      <c r="E58" s="24"/>
      <c r="F58" s="24"/>
      <c r="G58" s="24"/>
      <c r="H58" s="25"/>
    </row>
    <row r="59" spans="2:8" ht="18.75" customHeight="1" x14ac:dyDescent="0.35">
      <c r="B59" s="9"/>
      <c r="C59" s="9"/>
      <c r="D59" s="9"/>
      <c r="E59" s="9"/>
      <c r="F59" s="9"/>
      <c r="G59" s="9"/>
      <c r="H59" s="9"/>
    </row>
    <row r="60" spans="2:8" ht="16.5" customHeight="1" x14ac:dyDescent="0.35">
      <c r="B60" s="590" t="s">
        <v>64</v>
      </c>
      <c r="C60" s="590"/>
      <c r="D60" s="590"/>
      <c r="E60" s="590"/>
      <c r="F60" s="590"/>
      <c r="G60" s="590"/>
      <c r="H60" s="590"/>
    </row>
    <row r="61" spans="2:8" ht="16.5" customHeight="1" x14ac:dyDescent="0.35">
      <c r="B61" s="590"/>
      <c r="C61" s="590"/>
      <c r="D61" s="590"/>
      <c r="E61" s="590"/>
      <c r="F61" s="590"/>
      <c r="G61" s="590"/>
      <c r="H61" s="590"/>
    </row>
    <row r="62" spans="2:8" ht="16.5" customHeight="1" x14ac:dyDescent="0.35">
      <c r="B62" s="590"/>
      <c r="C62" s="590"/>
      <c r="D62" s="590"/>
      <c r="E62" s="590"/>
      <c r="F62" s="590"/>
      <c r="G62" s="590"/>
      <c r="H62" s="590"/>
    </row>
    <row r="63" spans="2:8" x14ac:dyDescent="0.35">
      <c r="B63" s="590"/>
      <c r="C63" s="590"/>
      <c r="D63" s="590"/>
      <c r="E63" s="590"/>
      <c r="F63" s="590"/>
      <c r="G63" s="590"/>
      <c r="H63" s="590"/>
    </row>
    <row r="64" spans="2:8" ht="15" customHeight="1" thickBot="1" x14ac:dyDescent="0.4">
      <c r="B64" s="29" t="s">
        <v>91</v>
      </c>
      <c r="C64" s="581">
        <f>'Begin Here- Page 1'!B4</f>
        <v>0</v>
      </c>
      <c r="D64" s="581"/>
      <c r="E64" s="581"/>
      <c r="F64" s="581"/>
      <c r="G64" s="581"/>
      <c r="H64" s="581"/>
    </row>
    <row r="65" spans="2:8" ht="15" customHeight="1" thickBot="1" x14ac:dyDescent="0.4">
      <c r="B65" s="29" t="s">
        <v>88</v>
      </c>
      <c r="C65" s="582">
        <f>'Begin Here- Page 1'!C4</f>
        <v>0</v>
      </c>
      <c r="D65" s="582"/>
      <c r="E65" s="582"/>
      <c r="F65" s="582"/>
      <c r="G65" s="582"/>
      <c r="H65" s="582"/>
    </row>
    <row r="66" spans="2:8" ht="15" customHeight="1" thickBot="1" x14ac:dyDescent="0.4">
      <c r="B66" s="29" t="s">
        <v>93</v>
      </c>
      <c r="C66" s="582">
        <f>'Begin Here- Page 1'!D4</f>
        <v>0</v>
      </c>
      <c r="D66" s="582"/>
      <c r="E66" s="582"/>
      <c r="F66" s="582"/>
      <c r="G66" s="582"/>
      <c r="H66" s="582"/>
    </row>
  </sheetData>
  <sheetProtection algorithmName="SHA-512" hashValue="gXBxufyOwa3l6nCu6d+Nzbv7iOHsY19bCe5rnCp+aKrN57D/hYlpkK6uh8aDWDYXwJ7QLURdXaLNfChzbi0BvQ==" saltValue="ZnM2rqY1EDAP+1O/YQSn0A==" spinCount="100000" sheet="1" objects="1" scenarios="1" selectLockedCells="1"/>
  <mergeCells count="23">
    <mergeCell ref="B52:H53"/>
    <mergeCell ref="E47:G47"/>
    <mergeCell ref="E44:G44"/>
    <mergeCell ref="E19:G19"/>
    <mergeCell ref="E48:G48"/>
    <mergeCell ref="E49:G49"/>
    <mergeCell ref="E50:G50"/>
    <mergeCell ref="B1:J1"/>
    <mergeCell ref="C64:H64"/>
    <mergeCell ref="C65:H65"/>
    <mergeCell ref="C66:H66"/>
    <mergeCell ref="B56:H57"/>
    <mergeCell ref="E46:G46"/>
    <mergeCell ref="B60:H63"/>
    <mergeCell ref="E14:H14"/>
    <mergeCell ref="B12:H13"/>
    <mergeCell ref="B14:C14"/>
    <mergeCell ref="B6:J6"/>
    <mergeCell ref="B2:J4"/>
    <mergeCell ref="E43:H43"/>
    <mergeCell ref="B43:C43"/>
    <mergeCell ref="B41:H42"/>
    <mergeCell ref="E45:G45"/>
  </mergeCells>
  <conditionalFormatting sqref="H19:H23">
    <cfRule type="cellIs" priority="2" operator="notEqual">
      <formula>""""""</formula>
    </cfRule>
  </conditionalFormatting>
  <pageMargins left="0.25" right="0.25"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B1:F48"/>
  <sheetViews>
    <sheetView workbookViewId="0">
      <selection activeCell="D6" sqref="D6"/>
    </sheetView>
  </sheetViews>
  <sheetFormatPr defaultColWidth="8.81640625" defaultRowHeight="15.5" x14ac:dyDescent="0.35"/>
  <cols>
    <col min="1" max="1" width="3.1796875" style="78" customWidth="1"/>
    <col min="2" max="2" width="25.26953125" style="78" customWidth="1"/>
    <col min="3" max="3" width="51.1796875" style="78" bestFit="1" customWidth="1"/>
    <col min="4" max="4" width="9" style="152" bestFit="1" customWidth="1"/>
    <col min="5" max="5" width="8.26953125" style="78" bestFit="1" customWidth="1"/>
    <col min="6" max="6" width="33.81640625" style="153" customWidth="1"/>
    <col min="7" max="16384" width="8.81640625" style="78"/>
  </cols>
  <sheetData>
    <row r="1" spans="2:6" ht="6" customHeight="1" x14ac:dyDescent="0.35">
      <c r="B1" s="1"/>
      <c r="C1" s="1"/>
      <c r="D1" s="2"/>
      <c r="E1" s="1"/>
      <c r="F1" s="3"/>
    </row>
    <row r="2" spans="2:6" ht="14.5" x14ac:dyDescent="0.35">
      <c r="B2" s="1"/>
      <c r="C2" s="4" t="s">
        <v>13</v>
      </c>
      <c r="D2" s="4" t="s">
        <v>14</v>
      </c>
      <c r="E2" s="4" t="s">
        <v>15</v>
      </c>
      <c r="F2" s="3"/>
    </row>
    <row r="3" spans="2:6" x14ac:dyDescent="0.35">
      <c r="B3" s="1"/>
      <c r="C3" s="31">
        <f>'Begin Here- Page 1'!B4</f>
        <v>0</v>
      </c>
      <c r="D3" s="5">
        <f>'Begin Here- Page 1'!D4-'Begin Here- Page 1'!C4</f>
        <v>0</v>
      </c>
      <c r="E3" s="8">
        <f>'Begin Here- Page 1'!F4</f>
        <v>0</v>
      </c>
      <c r="F3" s="3"/>
    </row>
    <row r="4" spans="2:6" x14ac:dyDescent="0.35">
      <c r="B4" s="1"/>
      <c r="C4" s="1"/>
      <c r="D4" s="2"/>
      <c r="E4" s="1"/>
      <c r="F4" s="3"/>
    </row>
    <row r="5" spans="2:6" ht="14.5" x14ac:dyDescent="0.35">
      <c r="B5" s="142" t="s">
        <v>16</v>
      </c>
      <c r="C5" s="142" t="s">
        <v>17</v>
      </c>
      <c r="D5" s="6" t="s">
        <v>18</v>
      </c>
      <c r="E5" s="1"/>
      <c r="F5" s="7" t="s">
        <v>19</v>
      </c>
    </row>
    <row r="6" spans="2:6" x14ac:dyDescent="0.35">
      <c r="B6" s="143" t="s">
        <v>20</v>
      </c>
      <c r="C6" s="143" t="s">
        <v>21</v>
      </c>
      <c r="D6" s="154">
        <v>0</v>
      </c>
      <c r="E6" s="1"/>
      <c r="F6" s="3" t="s">
        <v>22</v>
      </c>
    </row>
    <row r="7" spans="2:6" x14ac:dyDescent="0.35">
      <c r="B7" s="143" t="s">
        <v>20</v>
      </c>
      <c r="C7" s="143" t="s">
        <v>23</v>
      </c>
      <c r="D7" s="154">
        <v>0</v>
      </c>
      <c r="E7" s="1"/>
      <c r="F7" s="3" t="s">
        <v>22</v>
      </c>
    </row>
    <row r="8" spans="2:6" x14ac:dyDescent="0.35">
      <c r="B8" s="143" t="s">
        <v>20</v>
      </c>
      <c r="C8" s="143" t="s">
        <v>24</v>
      </c>
      <c r="D8" s="154">
        <v>0</v>
      </c>
      <c r="E8" s="1"/>
      <c r="F8" s="3" t="s">
        <v>22</v>
      </c>
    </row>
    <row r="9" spans="2:6" x14ac:dyDescent="0.35">
      <c r="B9" s="143" t="s">
        <v>20</v>
      </c>
      <c r="C9" s="143" t="s">
        <v>25</v>
      </c>
      <c r="D9" s="154">
        <v>1</v>
      </c>
      <c r="E9" s="1"/>
      <c r="F9" s="3" t="s">
        <v>26</v>
      </c>
    </row>
    <row r="10" spans="2:6" ht="27" thickBot="1" x14ac:dyDescent="0.4">
      <c r="B10" s="144" t="s">
        <v>20</v>
      </c>
      <c r="C10" s="144" t="s">
        <v>27</v>
      </c>
      <c r="D10" s="147">
        <f ca="1">'Summary - Page 4'!C58</f>
        <v>0</v>
      </c>
      <c r="E10" s="1"/>
      <c r="F10" s="141" t="s">
        <v>28</v>
      </c>
    </row>
    <row r="11" spans="2:6" x14ac:dyDescent="0.35">
      <c r="B11" s="145" t="s">
        <v>29</v>
      </c>
      <c r="C11" s="145" t="s">
        <v>30</v>
      </c>
      <c r="D11" s="148">
        <f>'Summary - Page 4'!C16</f>
        <v>0</v>
      </c>
      <c r="E11" s="1"/>
      <c r="F11" s="3"/>
    </row>
    <row r="12" spans="2:6" x14ac:dyDescent="0.35">
      <c r="B12" s="143" t="s">
        <v>29</v>
      </c>
      <c r="C12" s="143" t="s">
        <v>31</v>
      </c>
      <c r="D12" s="149">
        <f>'Summary - Page 4'!C25</f>
        <v>0</v>
      </c>
      <c r="E12" s="1"/>
      <c r="F12" s="3"/>
    </row>
    <row r="13" spans="2:6" x14ac:dyDescent="0.35">
      <c r="B13" s="143" t="s">
        <v>29</v>
      </c>
      <c r="C13" s="143" t="s">
        <v>32</v>
      </c>
      <c r="D13" s="149">
        <f>'Summary - Page 4'!C26</f>
        <v>0</v>
      </c>
      <c r="E13" s="1"/>
      <c r="F13" s="3"/>
    </row>
    <row r="14" spans="2:6" x14ac:dyDescent="0.35">
      <c r="B14" s="143" t="s">
        <v>29</v>
      </c>
      <c r="C14" s="143" t="s">
        <v>33</v>
      </c>
      <c r="D14" s="149">
        <f>'Summary - Page 4'!C27</f>
        <v>0</v>
      </c>
      <c r="E14" s="1"/>
      <c r="F14" s="3"/>
    </row>
    <row r="15" spans="2:6" x14ac:dyDescent="0.35">
      <c r="B15" s="143" t="s">
        <v>29</v>
      </c>
      <c r="C15" s="143" t="s">
        <v>34</v>
      </c>
      <c r="D15" s="149">
        <f>'Summary - Page 4'!C28</f>
        <v>0</v>
      </c>
      <c r="E15" s="1"/>
      <c r="F15" s="3"/>
    </row>
    <row r="16" spans="2:6" x14ac:dyDescent="0.35">
      <c r="B16" s="143" t="s">
        <v>29</v>
      </c>
      <c r="C16" s="143" t="s">
        <v>35</v>
      </c>
      <c r="D16" s="149">
        <f>'Summary - Page 4'!C29</f>
        <v>0</v>
      </c>
      <c r="E16" s="1"/>
      <c r="F16" s="3"/>
    </row>
    <row r="17" spans="2:6" x14ac:dyDescent="0.35">
      <c r="B17" s="143" t="s">
        <v>29</v>
      </c>
      <c r="C17" s="143" t="s">
        <v>36</v>
      </c>
      <c r="D17" s="149">
        <f>'Summary - Page 4'!C30</f>
        <v>0</v>
      </c>
      <c r="E17" s="1"/>
      <c r="F17" s="141" t="s">
        <v>160</v>
      </c>
    </row>
    <row r="18" spans="2:6" x14ac:dyDescent="0.35">
      <c r="B18" s="143" t="s">
        <v>29</v>
      </c>
      <c r="C18" s="143" t="s">
        <v>37</v>
      </c>
      <c r="D18" s="149">
        <f>'Summary - Page 4'!C18</f>
        <v>0</v>
      </c>
      <c r="E18" s="1"/>
      <c r="F18" s="3"/>
    </row>
    <row r="19" spans="2:6" x14ac:dyDescent="0.35">
      <c r="B19" s="143" t="s">
        <v>29</v>
      </c>
      <c r="C19" s="143" t="s">
        <v>38</v>
      </c>
      <c r="D19" s="149">
        <f>'Summary - Page 4'!C19</f>
        <v>0</v>
      </c>
      <c r="E19" s="1"/>
      <c r="F19" s="141" t="s">
        <v>161</v>
      </c>
    </row>
    <row r="20" spans="2:6" x14ac:dyDescent="0.35">
      <c r="B20" s="143" t="s">
        <v>29</v>
      </c>
      <c r="C20" s="143" t="s">
        <v>202</v>
      </c>
      <c r="D20" s="149">
        <f>'Summary - Page 4'!C32</f>
        <v>0</v>
      </c>
      <c r="E20" s="1"/>
      <c r="F20" s="3"/>
    </row>
    <row r="21" spans="2:6" x14ac:dyDescent="0.35">
      <c r="B21" s="143" t="s">
        <v>29</v>
      </c>
      <c r="C21" s="143" t="s">
        <v>203</v>
      </c>
      <c r="D21" s="149">
        <f>'Summary - Page 4'!C33</f>
        <v>0</v>
      </c>
      <c r="E21" s="1"/>
      <c r="F21" s="3"/>
    </row>
    <row r="22" spans="2:6" x14ac:dyDescent="0.35">
      <c r="B22" s="143" t="s">
        <v>29</v>
      </c>
      <c r="C22" s="143" t="s">
        <v>204</v>
      </c>
      <c r="D22" s="149">
        <f>'Summary - Page 4'!C34</f>
        <v>0</v>
      </c>
      <c r="E22" s="1"/>
      <c r="F22" s="3"/>
    </row>
    <row r="23" spans="2:6" x14ac:dyDescent="0.35">
      <c r="B23" s="143" t="s">
        <v>29</v>
      </c>
      <c r="C23" s="143" t="s">
        <v>205</v>
      </c>
      <c r="D23" s="149">
        <f>'Summary - Page 4'!C35</f>
        <v>0</v>
      </c>
      <c r="E23" s="1"/>
      <c r="F23" s="3"/>
    </row>
    <row r="24" spans="2:6" x14ac:dyDescent="0.35">
      <c r="B24" s="143" t="s">
        <v>29</v>
      </c>
      <c r="C24" s="143" t="s">
        <v>206</v>
      </c>
      <c r="D24" s="149">
        <f>'Summary - Page 4'!C36</f>
        <v>0</v>
      </c>
      <c r="E24" s="1"/>
      <c r="F24" s="3"/>
    </row>
    <row r="25" spans="2:6" x14ac:dyDescent="0.35">
      <c r="B25" s="143" t="s">
        <v>29</v>
      </c>
      <c r="C25" s="143" t="s">
        <v>207</v>
      </c>
      <c r="D25" s="149">
        <f>'Summary - Page 4'!C37</f>
        <v>0</v>
      </c>
      <c r="E25" s="1"/>
      <c r="F25" s="141" t="s">
        <v>161</v>
      </c>
    </row>
    <row r="26" spans="2:6" x14ac:dyDescent="0.35">
      <c r="B26" s="143" t="s">
        <v>29</v>
      </c>
      <c r="C26" s="143" t="s">
        <v>158</v>
      </c>
      <c r="D26" s="149">
        <f>'Summary - Page 4'!C21</f>
        <v>0</v>
      </c>
      <c r="E26" s="1"/>
      <c r="F26" s="141"/>
    </row>
    <row r="27" spans="2:6" x14ac:dyDescent="0.35">
      <c r="B27" s="143" t="s">
        <v>29</v>
      </c>
      <c r="C27" s="143" t="s">
        <v>159</v>
      </c>
      <c r="D27" s="149">
        <f>'Summary - Page 4'!C22</f>
        <v>0</v>
      </c>
      <c r="E27" s="1"/>
      <c r="F27" s="141"/>
    </row>
    <row r="28" spans="2:6" x14ac:dyDescent="0.35">
      <c r="B28" s="143" t="s">
        <v>39</v>
      </c>
      <c r="C28" s="143" t="s">
        <v>40</v>
      </c>
      <c r="D28" s="150">
        <f>SUM('Summary - Page 4'!C16:C37)</f>
        <v>0</v>
      </c>
      <c r="E28" s="1"/>
      <c r="F28" s="3"/>
    </row>
    <row r="29" spans="2:6" x14ac:dyDescent="0.35">
      <c r="B29" s="144" t="s">
        <v>41</v>
      </c>
      <c r="C29" s="144" t="s">
        <v>42</v>
      </c>
      <c r="D29" s="151">
        <f>SUM('Summary - Page 4'!C16:C37)</f>
        <v>0</v>
      </c>
      <c r="E29" s="1"/>
      <c r="F29" s="3"/>
    </row>
    <row r="30" spans="2:6" x14ac:dyDescent="0.35">
      <c r="B30" s="143" t="s">
        <v>29</v>
      </c>
      <c r="C30" s="143" t="s">
        <v>83</v>
      </c>
      <c r="D30" s="150">
        <f>'Summary - Page 4'!H18</f>
        <v>0</v>
      </c>
      <c r="E30" s="1"/>
      <c r="F30" s="3"/>
    </row>
    <row r="31" spans="2:6" x14ac:dyDescent="0.35">
      <c r="B31" s="143" t="s">
        <v>39</v>
      </c>
      <c r="C31" s="143" t="s">
        <v>44</v>
      </c>
      <c r="D31" s="150">
        <f>'Summary - Page 4'!H18</f>
        <v>0</v>
      </c>
      <c r="E31" s="1"/>
      <c r="F31" s="3"/>
    </row>
    <row r="32" spans="2:6" x14ac:dyDescent="0.35">
      <c r="B32" s="143" t="s">
        <v>41</v>
      </c>
      <c r="C32" s="143" t="s">
        <v>45</v>
      </c>
      <c r="D32" s="150">
        <f>'Summary - Page 4'!H18</f>
        <v>0</v>
      </c>
      <c r="E32" s="1"/>
      <c r="F32" s="3"/>
    </row>
    <row r="33" spans="2:6" x14ac:dyDescent="0.35">
      <c r="B33" s="143" t="s">
        <v>29</v>
      </c>
      <c r="C33" s="143" t="s">
        <v>46</v>
      </c>
      <c r="D33" s="150">
        <f>'Summary - Page 4'!H17</f>
        <v>0</v>
      </c>
      <c r="E33" s="1"/>
      <c r="F33" s="3"/>
    </row>
    <row r="34" spans="2:6" x14ac:dyDescent="0.35">
      <c r="B34" s="143" t="s">
        <v>39</v>
      </c>
      <c r="C34" s="143" t="s">
        <v>47</v>
      </c>
      <c r="D34" s="150">
        <f>'Summary - Page 4'!H17</f>
        <v>0</v>
      </c>
      <c r="E34" s="1"/>
      <c r="F34" s="3"/>
    </row>
    <row r="35" spans="2:6" x14ac:dyDescent="0.35">
      <c r="B35" s="143" t="s">
        <v>41</v>
      </c>
      <c r="C35" s="143" t="s">
        <v>48</v>
      </c>
      <c r="D35" s="150">
        <f>'Summary - Page 4'!H17</f>
        <v>0</v>
      </c>
      <c r="E35" s="1"/>
      <c r="F35" s="3"/>
    </row>
    <row r="36" spans="2:6" ht="16" thickBot="1" x14ac:dyDescent="0.4">
      <c r="B36" s="144" t="s">
        <v>39</v>
      </c>
      <c r="C36" s="144" t="s">
        <v>49</v>
      </c>
      <c r="D36" s="151">
        <f>'Summary - Page 4'!H16</f>
        <v>0</v>
      </c>
      <c r="E36" s="1"/>
      <c r="F36" s="3"/>
    </row>
    <row r="37" spans="2:6" x14ac:dyDescent="0.35">
      <c r="B37" s="145" t="s">
        <v>50</v>
      </c>
      <c r="C37" s="145" t="s">
        <v>84</v>
      </c>
      <c r="D37" s="148">
        <f>'Summary - Page 4'!C44</f>
        <v>0</v>
      </c>
      <c r="E37" s="1"/>
      <c r="F37" s="3"/>
    </row>
    <row r="38" spans="2:6" x14ac:dyDescent="0.35">
      <c r="B38" s="143"/>
      <c r="C38" s="143" t="s">
        <v>85</v>
      </c>
      <c r="D38" s="150">
        <f>'Summary - Page 4'!H44</f>
        <v>0</v>
      </c>
      <c r="E38" s="1"/>
      <c r="F38" s="3"/>
    </row>
    <row r="39" spans="2:6" x14ac:dyDescent="0.35">
      <c r="B39" s="143" t="s">
        <v>50</v>
      </c>
      <c r="C39" s="143" t="s">
        <v>87</v>
      </c>
      <c r="D39" s="150">
        <f>'Summary - Page 4'!C45+'Summary - Page 4'!C46</f>
        <v>0</v>
      </c>
      <c r="E39" s="1"/>
      <c r="F39" s="3"/>
    </row>
    <row r="40" spans="2:6" x14ac:dyDescent="0.35">
      <c r="B40" s="143"/>
      <c r="C40" s="143" t="s">
        <v>86</v>
      </c>
      <c r="D40" s="150">
        <f>'Summary - Page 4'!H45</f>
        <v>0</v>
      </c>
      <c r="E40" s="1"/>
      <c r="F40" s="3"/>
    </row>
    <row r="41" spans="2:6" x14ac:dyDescent="0.35">
      <c r="B41" s="143" t="s">
        <v>50</v>
      </c>
      <c r="C41" s="143" t="s">
        <v>94</v>
      </c>
      <c r="D41" s="150">
        <f>'Summary - Page 4'!C50+'Summary - Page 4'!C54</f>
        <v>0</v>
      </c>
      <c r="E41" s="1"/>
      <c r="F41" s="32"/>
    </row>
    <row r="42" spans="2:6" x14ac:dyDescent="0.35">
      <c r="B42" s="143" t="s">
        <v>50</v>
      </c>
      <c r="C42" s="143" t="s">
        <v>95</v>
      </c>
      <c r="D42" s="150">
        <f>'Summary - Page 4'!C47</f>
        <v>0</v>
      </c>
      <c r="E42" s="1"/>
      <c r="F42" s="32"/>
    </row>
    <row r="43" spans="2:6" x14ac:dyDescent="0.35">
      <c r="B43" s="143" t="s">
        <v>50</v>
      </c>
      <c r="C43" s="143" t="s">
        <v>96</v>
      </c>
      <c r="D43" s="150">
        <f>'Summary - Page 4'!C48</f>
        <v>0</v>
      </c>
      <c r="E43" s="1"/>
      <c r="F43" s="32"/>
    </row>
    <row r="44" spans="2:6" x14ac:dyDescent="0.35">
      <c r="B44" s="146"/>
      <c r="C44" s="146" t="s">
        <v>97</v>
      </c>
      <c r="D44" s="150">
        <f>'Summary - Page 4'!C49</f>
        <v>0</v>
      </c>
      <c r="E44" s="1"/>
      <c r="F44" s="32"/>
    </row>
    <row r="45" spans="2:6" x14ac:dyDescent="0.35">
      <c r="B45" s="143"/>
      <c r="C45" s="143" t="s">
        <v>98</v>
      </c>
      <c r="D45" s="150">
        <f>'Summary - Page 4'!H50</f>
        <v>0</v>
      </c>
      <c r="E45" s="1"/>
      <c r="F45" s="32"/>
    </row>
    <row r="46" spans="2:6" x14ac:dyDescent="0.35">
      <c r="B46" s="143"/>
      <c r="C46" s="143" t="s">
        <v>99</v>
      </c>
      <c r="D46" s="150">
        <f>'Summary - Page 4'!H47</f>
        <v>0</v>
      </c>
      <c r="E46" s="1"/>
      <c r="F46" s="32"/>
    </row>
    <row r="47" spans="2:6" x14ac:dyDescent="0.35">
      <c r="B47" s="143"/>
      <c r="C47" s="143" t="s">
        <v>100</v>
      </c>
      <c r="D47" s="150">
        <f>'Summary - Page 4'!H48</f>
        <v>0</v>
      </c>
      <c r="E47" s="1"/>
      <c r="F47" s="32"/>
    </row>
    <row r="48" spans="2:6" x14ac:dyDescent="0.35">
      <c r="B48" s="143"/>
      <c r="C48" s="143" t="s">
        <v>101</v>
      </c>
      <c r="D48" s="150">
        <f>'Summary - Page 4'!H49</f>
        <v>0</v>
      </c>
      <c r="E48" s="1"/>
      <c r="F48" s="32"/>
    </row>
  </sheetData>
  <sheetProtection algorithmName="SHA-512" hashValue="aHmVaYlhEvsHy6T61Pk2MESCqhHDRb687No+yuLn5trgub7x4Dj7grhcnKcqHPqhxFzayVGVcFRBjH+vs9iafA==" saltValue="SyU0hYC6T6I+r0rdmMdXPA==" spinCount="100000" sheet="1" objects="1" scenarios="1" selectLockedCells="1"/>
  <pageMargins left="0.7" right="0.7" top="0.75" bottom="0.75" header="0.3" footer="0.3"/>
  <pageSetup scale="5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Begin Here- Page 1</vt:lpstr>
      <vt:lpstr>Lodging - Page 2</vt:lpstr>
      <vt:lpstr>Meals - Page 3</vt:lpstr>
      <vt:lpstr>Summary - Page 4</vt:lpstr>
      <vt:lpstr>Office Use Only</vt:lpstr>
      <vt:lpstr>'Begin Here- Page 1'!Print_Area</vt:lpstr>
      <vt:lpstr>'Lodging - Page 2'!Print_Area</vt:lpstr>
      <vt:lpstr>'Meals - Page 3'!Print_Area</vt:lpstr>
      <vt:lpstr>'Summary - Page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Harnish</dc:creator>
  <cp:lastModifiedBy>Suzanne Weber</cp:lastModifiedBy>
  <cp:lastPrinted>2019-07-03T18:37:38Z</cp:lastPrinted>
  <dcterms:created xsi:type="dcterms:W3CDTF">2016-11-16T21:55:00Z</dcterms:created>
  <dcterms:modified xsi:type="dcterms:W3CDTF">2025-04-14T18:32:33Z</dcterms:modified>
</cp:coreProperties>
</file>